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予選" sheetId="1" r:id="rId1"/>
    <sheet name="星取表" sheetId="2" r:id="rId2"/>
    <sheet name="ﾄｰﾅﾒﾝﾄ" sheetId="3" r:id="rId3"/>
    <sheet name="星取表　印刷用" sheetId="4" r:id="rId4"/>
  </sheets>
  <definedNames/>
  <calcPr fullCalcOnLoad="1"/>
</workbook>
</file>

<file path=xl/sharedStrings.xml><?xml version="1.0" encoding="utf-8"?>
<sst xmlns="http://schemas.openxmlformats.org/spreadsheetml/2006/main" count="755" uniqueCount="166">
  <si>
    <t>会場</t>
  </si>
  <si>
    <t>※</t>
  </si>
  <si>
    <t>グループ</t>
  </si>
  <si>
    <t>№</t>
  </si>
  <si>
    <t>順位</t>
  </si>
  <si>
    <t>差</t>
  </si>
  <si>
    <t>失点</t>
  </si>
  <si>
    <t>得点</t>
  </si>
  <si>
    <t>負</t>
  </si>
  <si>
    <t>分</t>
  </si>
  <si>
    <t>勝</t>
  </si>
  <si>
    <t>勝点</t>
  </si>
  <si>
    <t>Ａブロック</t>
  </si>
  <si>
    <t>-</t>
  </si>
  <si>
    <t>-</t>
  </si>
  <si>
    <t>-</t>
  </si>
  <si>
    <t>-</t>
  </si>
  <si>
    <t>Ｂブロック</t>
  </si>
  <si>
    <t>Ｃブロック</t>
  </si>
  <si>
    <t>Ｄブロック</t>
  </si>
  <si>
    <t>VS</t>
  </si>
  <si>
    <t>Ａ・B</t>
  </si>
  <si>
    <t>C・D</t>
  </si>
  <si>
    <t>E・F</t>
  </si>
  <si>
    <t>G・H</t>
  </si>
  <si>
    <t>Eブロック</t>
  </si>
  <si>
    <t>Fブロック</t>
  </si>
  <si>
    <t>Gブロック</t>
  </si>
  <si>
    <t>Hブロック</t>
  </si>
  <si>
    <t>増田西小学校</t>
  </si>
  <si>
    <t>Ａグループ</t>
  </si>
  <si>
    <t>Bグループ</t>
  </si>
  <si>
    <t>Cグループ</t>
  </si>
  <si>
    <t>Dグループ</t>
  </si>
  <si>
    <t>Eグループ</t>
  </si>
  <si>
    <t>Fグループ</t>
  </si>
  <si>
    <t>Gグループ</t>
  </si>
  <si>
    <t>Hグループ</t>
  </si>
  <si>
    <t>岩沼小学校</t>
  </si>
  <si>
    <t>亘理町鳥の海G</t>
  </si>
  <si>
    <t>山下第二小跡地</t>
  </si>
  <si>
    <t>マリソル松島</t>
  </si>
  <si>
    <t>六　郷</t>
  </si>
  <si>
    <t>広　渕</t>
  </si>
  <si>
    <t>上　杉</t>
  </si>
  <si>
    <t>アバンツァーレ</t>
  </si>
  <si>
    <t>岩　沼</t>
  </si>
  <si>
    <t>多賀城ＦＣ</t>
  </si>
  <si>
    <t>四郎丸</t>
  </si>
  <si>
    <t>茂庭台</t>
  </si>
  <si>
    <t>岩沼西</t>
  </si>
  <si>
    <t>デポルテ</t>
  </si>
  <si>
    <t>白　石</t>
  </si>
  <si>
    <t>仙台中田</t>
  </si>
  <si>
    <t>将　監</t>
  </si>
  <si>
    <t>北仙台</t>
  </si>
  <si>
    <t>やまもとJFC</t>
  </si>
  <si>
    <t>古川杉の子</t>
  </si>
  <si>
    <t>エスペランサ登米</t>
  </si>
  <si>
    <t>鳴瀬・野蒜</t>
  </si>
  <si>
    <t>岩　切</t>
  </si>
  <si>
    <t>ベガルタ仙台</t>
  </si>
  <si>
    <t>鹿　妻</t>
  </si>
  <si>
    <t>A１位</t>
  </si>
  <si>
    <t>B２位</t>
  </si>
  <si>
    <t>C1位</t>
  </si>
  <si>
    <t>D２位</t>
  </si>
  <si>
    <t>E１位</t>
  </si>
  <si>
    <t>F２位</t>
  </si>
  <si>
    <t>G１位</t>
  </si>
  <si>
    <t>H２位</t>
  </si>
  <si>
    <t>A２位</t>
  </si>
  <si>
    <t>B１位</t>
  </si>
  <si>
    <t>C２位</t>
  </si>
  <si>
    <t>D１位</t>
  </si>
  <si>
    <t>E２位</t>
  </si>
  <si>
    <t>F１位</t>
  </si>
  <si>
    <t>G２位</t>
  </si>
  <si>
    <t>H１位</t>
  </si>
  <si>
    <t>準　々　決　勝</t>
  </si>
  <si>
    <t>５勝者</t>
  </si>
  <si>
    <t>６勝者</t>
  </si>
  <si>
    <t>第27回　ミヤギテレビ杯　宮城県サッカースポーツ少年団４年生大会　予選　組合せ</t>
  </si>
  <si>
    <t>９月１３日（土曜日）　予選リーグ（1５-5-1５）　</t>
  </si>
  <si>
    <t>９月１４日（日曜日）　予選リーグ及び決勝トーナメント・準々決勝（1５-５-1５）　</t>
  </si>
  <si>
    <t>第27回　ミヤギテレビ杯　宮城県サッカースポーツ少年団４年生大会　決勝トーナメント</t>
  </si>
  <si>
    <t>決勝トーナメント１回戦</t>
  </si>
  <si>
    <t>VS</t>
  </si>
  <si>
    <t>増田西小学校　ABグループ</t>
  </si>
  <si>
    <t>岩沼小学校　CDグループ</t>
  </si>
  <si>
    <t>亘理町　鳥の海グランド　EFグループ</t>
  </si>
  <si>
    <t>山下第二小学校跡地　GHグループ</t>
  </si>
  <si>
    <t>ABグループ</t>
  </si>
  <si>
    <t>CDグループ</t>
  </si>
  <si>
    <t>EFグループ</t>
  </si>
  <si>
    <t>GHグループ</t>
  </si>
  <si>
    <t>Aグループ１位</t>
  </si>
  <si>
    <t>Bグループ２位</t>
  </si>
  <si>
    <t>Eグループ１位</t>
  </si>
  <si>
    <t>Fグループ２位</t>
  </si>
  <si>
    <t>Aグループ２位</t>
  </si>
  <si>
    <t>Bグループ１位</t>
  </si>
  <si>
    <t>Eグループ２位</t>
  </si>
  <si>
    <t>Fグループ１位</t>
  </si>
  <si>
    <t>Cグループ１位</t>
  </si>
  <si>
    <t>Dグループ２位</t>
  </si>
  <si>
    <t>Cグループ２位</t>
  </si>
  <si>
    <t>Dグループ１位</t>
  </si>
  <si>
    <t>Gグループ１位</t>
  </si>
  <si>
    <t>Hグループ２位</t>
  </si>
  <si>
    <t>Gグループ２位</t>
  </si>
  <si>
    <t>Hグループ１位</t>
  </si>
  <si>
    <t>岩沼小</t>
  </si>
  <si>
    <t>増田西</t>
  </si>
  <si>
    <t>鳥の海</t>
  </si>
  <si>
    <t>山下二</t>
  </si>
  <si>
    <t>TOMIYA CJr</t>
  </si>
  <si>
    <t>Ａブロック</t>
  </si>
  <si>
    <t>第27回　ミヤギテレビ杯　宮城県サッカースポーツ少年団４年生大会　予選戦績表</t>
  </si>
  <si>
    <t>SK・SC</t>
  </si>
  <si>
    <t>RED　EAST</t>
  </si>
  <si>
    <t>附属FC</t>
  </si>
  <si>
    <t>FCクォーレ</t>
  </si>
  <si>
    <t>涌谷FC</t>
  </si>
  <si>
    <t>ジュニオール</t>
  </si>
  <si>
    <t>FC・NANGO</t>
  </si>
  <si>
    <t>コパ・ムンディアル</t>
  </si>
  <si>
    <t>●</t>
  </si>
  <si>
    <t>○</t>
  </si>
  <si>
    <t>●</t>
  </si>
  <si>
    <t>●</t>
  </si>
  <si>
    <t>○</t>
  </si>
  <si>
    <t>△</t>
  </si>
  <si>
    <t>△</t>
  </si>
  <si>
    <t>○</t>
  </si>
  <si>
    <t>○</t>
  </si>
  <si>
    <t>●</t>
  </si>
  <si>
    <t>○</t>
  </si>
  <si>
    <t>マリソル松島</t>
  </si>
  <si>
    <t>0（２）</t>
  </si>
  <si>
    <t>（１）0</t>
  </si>
  <si>
    <t>PK</t>
  </si>
  <si>
    <t>0(1)</t>
  </si>
  <si>
    <t>(3)0</t>
  </si>
  <si>
    <t>△</t>
  </si>
  <si>
    <t>△</t>
  </si>
  <si>
    <t>PK</t>
  </si>
  <si>
    <t>上杉</t>
  </si>
  <si>
    <t>SK・SC</t>
  </si>
  <si>
    <t>多賀城FC</t>
  </si>
  <si>
    <t>四郎丸</t>
  </si>
  <si>
    <t>FC　NANGO</t>
  </si>
  <si>
    <t>岩切</t>
  </si>
  <si>
    <t>岩沼市陸上競技場</t>
  </si>
  <si>
    <t>岩沼市陸上競技場</t>
  </si>
  <si>
    <t>15日　12:45</t>
  </si>
  <si>
    <t>15日　12:00</t>
  </si>
  <si>
    <t>15日　10:00</t>
  </si>
  <si>
    <t>15日　10:45</t>
  </si>
  <si>
    <t>ベガルタ仙台J.ｒ</t>
  </si>
  <si>
    <t>準優勝</t>
  </si>
  <si>
    <t>優　勝</t>
  </si>
  <si>
    <t>ベガルタ仙台ジュニア</t>
  </si>
  <si>
    <t>コパムンディアル</t>
  </si>
  <si>
    <t>第３位</t>
  </si>
  <si>
    <t>第４位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</si>
</sst>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位&quot;"/>
    <numFmt numFmtId="177" formatCode="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b/>
      <sz val="11"/>
      <color indexed="12"/>
      <name val="HGS創英角ﾎﾟｯﾌﾟ体"/>
      <family val="3"/>
    </font>
    <font>
      <b/>
      <sz val="11"/>
      <color indexed="12"/>
      <name val="HG丸ｺﾞｼｯｸM-PRO"/>
      <family val="3"/>
    </font>
    <font>
      <b/>
      <sz val="10"/>
      <color indexed="12"/>
      <name val="HGS創英角ﾎﾟｯﾌﾟ体"/>
      <family val="3"/>
    </font>
    <font>
      <sz val="10"/>
      <name val="HGP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HG丸ｺﾞｼｯｸM-PRO"/>
      <family val="3"/>
    </font>
    <font>
      <b/>
      <sz val="11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textRotation="255" shrinkToFit="1"/>
    </xf>
    <xf numFmtId="0" fontId="0" fillId="0" borderId="0" xfId="0" applyFont="1" applyAlignment="1">
      <alignment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176" fontId="0" fillId="0" borderId="21" xfId="0" applyNumberFormat="1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176" fontId="0" fillId="0" borderId="30" xfId="0" applyNumberFormat="1" applyFont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176" fontId="0" fillId="0" borderId="37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177" fontId="0" fillId="0" borderId="17" xfId="0" applyNumberFormat="1" applyFont="1" applyBorder="1" applyAlignment="1">
      <alignment horizontal="right" vertical="center" shrinkToFit="1"/>
    </xf>
    <xf numFmtId="0" fontId="0" fillId="0" borderId="20" xfId="0" applyNumberFormat="1" applyFont="1" applyBorder="1" applyAlignment="1" applyProtection="1">
      <alignment horizontal="center" vertical="center" shrinkToFit="1"/>
      <protection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36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40" xfId="0" applyFont="1" applyBorder="1" applyAlignment="1">
      <alignment shrinkToFit="1"/>
    </xf>
    <xf numFmtId="0" fontId="2" fillId="0" borderId="41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right" shrinkToFit="1"/>
    </xf>
    <xf numFmtId="0" fontId="2" fillId="0" borderId="43" xfId="0" applyFont="1" applyBorder="1" applyAlignment="1">
      <alignment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44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 shrinkToFit="1"/>
    </xf>
    <xf numFmtId="0" fontId="3" fillId="0" borderId="4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20" fontId="3" fillId="0" borderId="10" xfId="0" applyNumberFormat="1" applyFont="1" applyBorder="1" applyAlignment="1">
      <alignment horizontal="center" vertical="center" shrinkToFit="1"/>
    </xf>
    <xf numFmtId="20" fontId="3" fillId="0" borderId="46" xfId="0" applyNumberFormat="1" applyFont="1" applyBorder="1" applyAlignment="1">
      <alignment horizontal="center" vertical="center" shrinkToFit="1"/>
    </xf>
    <xf numFmtId="0" fontId="2" fillId="0" borderId="32" xfId="0" applyFont="1" applyBorder="1" applyAlignment="1">
      <alignment shrinkToFit="1"/>
    </xf>
    <xf numFmtId="0" fontId="2" fillId="0" borderId="47" xfId="0" applyFont="1" applyBorder="1" applyAlignment="1">
      <alignment shrinkToFit="1"/>
    </xf>
    <xf numFmtId="0" fontId="2" fillId="0" borderId="48" xfId="0" applyFont="1" applyBorder="1" applyAlignment="1">
      <alignment shrinkToFit="1"/>
    </xf>
    <xf numFmtId="0" fontId="2" fillId="0" borderId="49" xfId="0" applyFont="1" applyBorder="1" applyAlignment="1">
      <alignment shrinkToFit="1"/>
    </xf>
    <xf numFmtId="0" fontId="2" fillId="0" borderId="50" xfId="0" applyFont="1" applyBorder="1" applyAlignment="1">
      <alignment shrinkToFit="1"/>
    </xf>
    <xf numFmtId="0" fontId="2" fillId="0" borderId="51" xfId="0" applyFont="1" applyBorder="1" applyAlignment="1">
      <alignment shrinkToFit="1"/>
    </xf>
    <xf numFmtId="0" fontId="2" fillId="0" borderId="31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0" fontId="2" fillId="0" borderId="52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2" xfId="0" applyFont="1" applyBorder="1" applyAlignment="1">
      <alignment horizontal="left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26" fillId="0" borderId="55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20" fontId="3" fillId="0" borderId="20" xfId="0" applyNumberFormat="1" applyFont="1" applyBorder="1" applyAlignment="1">
      <alignment horizontal="center" vertical="center" shrinkToFit="1"/>
    </xf>
    <xf numFmtId="20" fontId="3" fillId="0" borderId="56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wrapText="1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top" shrinkToFit="1"/>
    </xf>
    <xf numFmtId="0" fontId="2" fillId="0" borderId="0" xfId="0" applyFont="1" applyAlignment="1">
      <alignment horizontal="center" vertical="top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20" fontId="2" fillId="0" borderId="53" xfId="0" applyNumberFormat="1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40" xfId="0" applyFont="1" applyBorder="1" applyAlignment="1">
      <alignment horizontal="center" vertical="center" textRotation="255" shrinkToFit="1"/>
    </xf>
    <xf numFmtId="0" fontId="2" fillId="0" borderId="54" xfId="0" applyFont="1" applyBorder="1" applyAlignment="1">
      <alignment horizontal="center" vertical="center" textRotation="255" shrinkToFit="1"/>
    </xf>
    <xf numFmtId="0" fontId="2" fillId="0" borderId="41" xfId="0" applyFont="1" applyBorder="1" applyAlignment="1">
      <alignment horizontal="center" vertical="center" textRotation="255" shrinkToFit="1"/>
    </xf>
    <xf numFmtId="0" fontId="2" fillId="0" borderId="42" xfId="0" applyFont="1" applyBorder="1" applyAlignment="1">
      <alignment horizontal="center" vertical="center" textRotation="255" shrinkToFit="1"/>
    </xf>
    <xf numFmtId="0" fontId="2" fillId="0" borderId="25" xfId="0" applyFont="1" applyBorder="1" applyAlignment="1">
      <alignment horizontal="center" vertical="center" textRotation="255" shrinkToFit="1"/>
    </xf>
    <xf numFmtId="0" fontId="2" fillId="0" borderId="24" xfId="0" applyFont="1" applyBorder="1" applyAlignment="1">
      <alignment horizontal="center" vertical="center" textRotation="255" shrinkToFit="1"/>
    </xf>
    <xf numFmtId="0" fontId="26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center" vertical="center" textRotation="255" wrapText="1"/>
    </xf>
    <xf numFmtId="0" fontId="2" fillId="0" borderId="54" xfId="0" applyFont="1" applyBorder="1" applyAlignment="1">
      <alignment horizontal="center" vertical="center" textRotation="255" wrapText="1"/>
    </xf>
    <xf numFmtId="0" fontId="2" fillId="0" borderId="41" xfId="0" applyFont="1" applyBorder="1" applyAlignment="1">
      <alignment horizontal="center" vertical="center" textRotation="255" wrapText="1"/>
    </xf>
    <xf numFmtId="0" fontId="2" fillId="0" borderId="42" xfId="0" applyFont="1" applyBorder="1" applyAlignment="1">
      <alignment horizontal="center" vertical="center" textRotation="255" wrapText="1"/>
    </xf>
    <xf numFmtId="0" fontId="2" fillId="0" borderId="25" xfId="0" applyFont="1" applyBorder="1" applyAlignment="1">
      <alignment horizontal="center" vertical="center" textRotation="255" wrapText="1"/>
    </xf>
    <xf numFmtId="0" fontId="2" fillId="0" borderId="24" xfId="0" applyFont="1" applyBorder="1" applyAlignment="1">
      <alignment horizontal="center" vertical="center" textRotation="255" wrapText="1"/>
    </xf>
    <xf numFmtId="0" fontId="2" fillId="0" borderId="23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shrinkToFit="1"/>
    </xf>
    <xf numFmtId="20" fontId="2" fillId="0" borderId="0" xfId="0" applyNumberFormat="1" applyFont="1" applyBorder="1" applyAlignment="1">
      <alignment horizontal="center" shrinkToFit="1"/>
    </xf>
    <xf numFmtId="20" fontId="2" fillId="0" borderId="0" xfId="0" applyNumberFormat="1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left" shrinkToFit="1"/>
    </xf>
    <xf numFmtId="2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20" fontId="2" fillId="0" borderId="53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zoomScalePageLayoutView="0" workbookViewId="0" topLeftCell="A1">
      <selection activeCell="H25" sqref="H25"/>
    </sheetView>
  </sheetViews>
  <sheetFormatPr defaultColWidth="9.00390625" defaultRowHeight="13.5"/>
  <cols>
    <col min="1" max="1" width="2.375" style="1" customWidth="1"/>
    <col min="2" max="4" width="5.625" style="1" customWidth="1"/>
    <col min="5" max="5" width="2.625" style="1" customWidth="1"/>
    <col min="6" max="7" width="4.625" style="1" customWidth="1"/>
    <col min="8" max="9" width="5.625" style="1" customWidth="1"/>
    <col min="10" max="10" width="2.625" style="1" customWidth="1"/>
    <col min="11" max="12" width="4.625" style="1" customWidth="1"/>
    <col min="13" max="14" width="5.625" style="1" customWidth="1"/>
    <col min="15" max="15" width="2.625" style="1" customWidth="1"/>
    <col min="16" max="17" width="4.625" style="1" customWidth="1"/>
    <col min="18" max="19" width="5.625" style="1" customWidth="1"/>
    <col min="20" max="20" width="2.625" style="1" customWidth="1"/>
    <col min="21" max="22" width="4.625" style="1" customWidth="1"/>
    <col min="23" max="16384" width="9.00390625" style="1" customWidth="1"/>
  </cols>
  <sheetData>
    <row r="1" spans="1:22" ht="25.5" customHeight="1">
      <c r="A1" s="81" t="s">
        <v>82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3:22" s="2" customFormat="1" ht="21.75" customHeight="1">
      <c r="C2" s="104" t="s">
        <v>30</v>
      </c>
      <c r="D2" s="104"/>
      <c r="E2" s="104" t="s">
        <v>31</v>
      </c>
      <c r="F2" s="104"/>
      <c r="G2" s="104"/>
      <c r="H2" s="104" t="s">
        <v>32</v>
      </c>
      <c r="I2" s="104"/>
      <c r="J2" s="104" t="s">
        <v>33</v>
      </c>
      <c r="K2" s="104"/>
      <c r="L2" s="104"/>
      <c r="M2" s="104" t="s">
        <v>34</v>
      </c>
      <c r="N2" s="104"/>
      <c r="O2" s="104" t="s">
        <v>35</v>
      </c>
      <c r="P2" s="104"/>
      <c r="Q2" s="104"/>
      <c r="R2" s="104" t="s">
        <v>36</v>
      </c>
      <c r="S2" s="104"/>
      <c r="T2" s="104" t="s">
        <v>37</v>
      </c>
      <c r="U2" s="104"/>
      <c r="V2" s="104"/>
    </row>
    <row r="3" spans="2:22" s="2" customFormat="1" ht="21" customHeight="1">
      <c r="B3" s="2">
        <v>1</v>
      </c>
      <c r="C3" s="99" t="s">
        <v>113</v>
      </c>
      <c r="D3" s="100"/>
      <c r="E3" s="101" t="s">
        <v>119</v>
      </c>
      <c r="F3" s="101"/>
      <c r="G3" s="101"/>
      <c r="H3" s="99" t="s">
        <v>46</v>
      </c>
      <c r="I3" s="100"/>
      <c r="J3" s="101" t="s">
        <v>48</v>
      </c>
      <c r="K3" s="101"/>
      <c r="L3" s="101"/>
      <c r="M3" s="99" t="s">
        <v>50</v>
      </c>
      <c r="N3" s="100"/>
      <c r="O3" s="101" t="s">
        <v>52</v>
      </c>
      <c r="P3" s="101"/>
      <c r="Q3" s="101"/>
      <c r="R3" s="99" t="s">
        <v>56</v>
      </c>
      <c r="S3" s="100"/>
      <c r="T3" s="101" t="s">
        <v>116</v>
      </c>
      <c r="U3" s="101"/>
      <c r="V3" s="101"/>
    </row>
    <row r="4" spans="2:22" s="2" customFormat="1" ht="21" customHeight="1">
      <c r="B4" s="2">
        <v>2</v>
      </c>
      <c r="C4" s="99" t="s">
        <v>41</v>
      </c>
      <c r="D4" s="100"/>
      <c r="E4" s="101" t="s">
        <v>120</v>
      </c>
      <c r="F4" s="101"/>
      <c r="G4" s="101"/>
      <c r="H4" s="99" t="s">
        <v>47</v>
      </c>
      <c r="I4" s="100"/>
      <c r="J4" s="101" t="s">
        <v>123</v>
      </c>
      <c r="K4" s="101"/>
      <c r="L4" s="101"/>
      <c r="M4" s="99" t="s">
        <v>126</v>
      </c>
      <c r="N4" s="100"/>
      <c r="O4" s="101" t="s">
        <v>53</v>
      </c>
      <c r="P4" s="101"/>
      <c r="Q4" s="101"/>
      <c r="R4" s="99" t="s">
        <v>57</v>
      </c>
      <c r="S4" s="100"/>
      <c r="T4" s="101" t="s">
        <v>60</v>
      </c>
      <c r="U4" s="101"/>
      <c r="V4" s="101"/>
    </row>
    <row r="5" spans="2:22" s="2" customFormat="1" ht="21" customHeight="1">
      <c r="B5" s="2">
        <v>3</v>
      </c>
      <c r="C5" s="99" t="s">
        <v>42</v>
      </c>
      <c r="D5" s="100"/>
      <c r="E5" s="101" t="s">
        <v>44</v>
      </c>
      <c r="F5" s="101"/>
      <c r="G5" s="101"/>
      <c r="H5" s="99" t="s">
        <v>121</v>
      </c>
      <c r="I5" s="100"/>
      <c r="J5" s="101" t="s">
        <v>124</v>
      </c>
      <c r="K5" s="101"/>
      <c r="L5" s="101"/>
      <c r="M5" s="99" t="s">
        <v>51</v>
      </c>
      <c r="N5" s="100"/>
      <c r="O5" s="101" t="s">
        <v>54</v>
      </c>
      <c r="P5" s="101"/>
      <c r="Q5" s="101"/>
      <c r="R5" s="99" t="s">
        <v>58</v>
      </c>
      <c r="S5" s="100"/>
      <c r="T5" s="101" t="s">
        <v>61</v>
      </c>
      <c r="U5" s="101"/>
      <c r="V5" s="101"/>
    </row>
    <row r="6" spans="2:22" s="2" customFormat="1" ht="21" customHeight="1">
      <c r="B6" s="2">
        <v>4</v>
      </c>
      <c r="C6" s="99" t="s">
        <v>43</v>
      </c>
      <c r="D6" s="100"/>
      <c r="E6" s="101" t="s">
        <v>45</v>
      </c>
      <c r="F6" s="101"/>
      <c r="G6" s="101"/>
      <c r="H6" s="99" t="s">
        <v>122</v>
      </c>
      <c r="I6" s="100"/>
      <c r="J6" s="101" t="s">
        <v>49</v>
      </c>
      <c r="K6" s="101"/>
      <c r="L6" s="101"/>
      <c r="M6" s="99" t="s">
        <v>125</v>
      </c>
      <c r="N6" s="100"/>
      <c r="O6" s="101" t="s">
        <v>55</v>
      </c>
      <c r="P6" s="101"/>
      <c r="Q6" s="101"/>
      <c r="R6" s="99" t="s">
        <v>59</v>
      </c>
      <c r="S6" s="100"/>
      <c r="T6" s="101" t="s">
        <v>62</v>
      </c>
      <c r="U6" s="101"/>
      <c r="V6" s="101"/>
    </row>
    <row r="7" spans="3:4" s="2" customFormat="1" ht="18" customHeight="1">
      <c r="C7" s="79" t="s">
        <v>1</v>
      </c>
      <c r="D7" s="78" t="s">
        <v>83</v>
      </c>
    </row>
    <row r="8" spans="1:22" s="2" customFormat="1" ht="18" customHeight="1">
      <c r="A8" s="104" t="s">
        <v>3</v>
      </c>
      <c r="B8" s="3" t="s">
        <v>2</v>
      </c>
      <c r="C8" s="104" t="s">
        <v>21</v>
      </c>
      <c r="D8" s="104"/>
      <c r="E8" s="104"/>
      <c r="F8" s="104"/>
      <c r="G8" s="104"/>
      <c r="H8" s="104" t="s">
        <v>22</v>
      </c>
      <c r="I8" s="104"/>
      <c r="J8" s="104"/>
      <c r="K8" s="104"/>
      <c r="L8" s="104"/>
      <c r="M8" s="104" t="s">
        <v>23</v>
      </c>
      <c r="N8" s="104"/>
      <c r="O8" s="104"/>
      <c r="P8" s="104"/>
      <c r="Q8" s="104"/>
      <c r="R8" s="104" t="s">
        <v>24</v>
      </c>
      <c r="S8" s="104"/>
      <c r="T8" s="104"/>
      <c r="U8" s="104"/>
      <c r="V8" s="104"/>
    </row>
    <row r="9" spans="1:22" s="2" customFormat="1" ht="18" customHeight="1">
      <c r="A9" s="104"/>
      <c r="B9" s="3" t="s">
        <v>0</v>
      </c>
      <c r="C9" s="104" t="s">
        <v>29</v>
      </c>
      <c r="D9" s="104"/>
      <c r="E9" s="104"/>
      <c r="F9" s="104"/>
      <c r="G9" s="104"/>
      <c r="H9" s="104" t="s">
        <v>38</v>
      </c>
      <c r="I9" s="104"/>
      <c r="J9" s="104"/>
      <c r="K9" s="104"/>
      <c r="L9" s="104"/>
      <c r="M9" s="104" t="s">
        <v>39</v>
      </c>
      <c r="N9" s="104"/>
      <c r="O9" s="104"/>
      <c r="P9" s="104"/>
      <c r="Q9" s="104"/>
      <c r="R9" s="104" t="s">
        <v>40</v>
      </c>
      <c r="S9" s="104"/>
      <c r="T9" s="104"/>
      <c r="U9" s="104"/>
      <c r="V9" s="104"/>
    </row>
    <row r="10" spans="1:22" s="2" customFormat="1" ht="18" customHeight="1">
      <c r="A10" s="104">
        <v>1</v>
      </c>
      <c r="B10" s="84">
        <v>0.4166666666666667</v>
      </c>
      <c r="C10" s="110" t="str">
        <f>C3</f>
        <v>増田西</v>
      </c>
      <c r="D10" s="111"/>
      <c r="E10" s="111" t="s">
        <v>20</v>
      </c>
      <c r="F10" s="111" t="str">
        <f>C4</f>
        <v>マリソル松島</v>
      </c>
      <c r="G10" s="83"/>
      <c r="H10" s="110" t="str">
        <f>H3</f>
        <v>岩　沼</v>
      </c>
      <c r="I10" s="111"/>
      <c r="J10" s="111" t="s">
        <v>20</v>
      </c>
      <c r="K10" s="111" t="str">
        <f>H4</f>
        <v>多賀城ＦＣ</v>
      </c>
      <c r="L10" s="83"/>
      <c r="M10" s="110" t="str">
        <f>M3</f>
        <v>岩沼西</v>
      </c>
      <c r="N10" s="111"/>
      <c r="O10" s="111" t="s">
        <v>20</v>
      </c>
      <c r="P10" s="111" t="str">
        <f>M4</f>
        <v>コパ・ムンディアル</v>
      </c>
      <c r="Q10" s="83"/>
      <c r="R10" s="110" t="str">
        <f>R3</f>
        <v>やまもとJFC</v>
      </c>
      <c r="S10" s="111"/>
      <c r="T10" s="111" t="s">
        <v>20</v>
      </c>
      <c r="U10" s="111" t="str">
        <f>R4</f>
        <v>古川杉の子</v>
      </c>
      <c r="V10" s="83"/>
    </row>
    <row r="11" spans="1:22" s="2" customFormat="1" ht="18" customHeight="1">
      <c r="A11" s="104"/>
      <c r="B11" s="104"/>
      <c r="C11" s="109">
        <v>0</v>
      </c>
      <c r="D11" s="103"/>
      <c r="E11" s="103"/>
      <c r="F11" s="103">
        <v>0</v>
      </c>
      <c r="G11" s="107"/>
      <c r="H11" s="109">
        <v>1</v>
      </c>
      <c r="I11" s="103"/>
      <c r="J11" s="103"/>
      <c r="K11" s="103">
        <v>2</v>
      </c>
      <c r="L11" s="107"/>
      <c r="M11" s="109">
        <v>1</v>
      </c>
      <c r="N11" s="103"/>
      <c r="O11" s="103"/>
      <c r="P11" s="103">
        <v>5</v>
      </c>
      <c r="Q11" s="107"/>
      <c r="R11" s="109">
        <v>3</v>
      </c>
      <c r="S11" s="103"/>
      <c r="T11" s="103"/>
      <c r="U11" s="103">
        <v>0</v>
      </c>
      <c r="V11" s="107"/>
    </row>
    <row r="12" spans="1:22" s="2" customFormat="1" ht="18" customHeight="1">
      <c r="A12" s="104">
        <v>2</v>
      </c>
      <c r="B12" s="84">
        <v>0.4444444444444444</v>
      </c>
      <c r="C12" s="110" t="str">
        <f>E3</f>
        <v>SK・SC</v>
      </c>
      <c r="D12" s="111"/>
      <c r="E12" s="111" t="s">
        <v>20</v>
      </c>
      <c r="F12" s="111" t="str">
        <f>E4</f>
        <v>RED　EAST</v>
      </c>
      <c r="G12" s="83"/>
      <c r="H12" s="110" t="str">
        <f>J3</f>
        <v>四郎丸</v>
      </c>
      <c r="I12" s="111"/>
      <c r="J12" s="111" t="s">
        <v>20</v>
      </c>
      <c r="K12" s="111" t="str">
        <f>J4</f>
        <v>涌谷FC</v>
      </c>
      <c r="L12" s="83"/>
      <c r="M12" s="110" t="str">
        <f>O3</f>
        <v>白　石</v>
      </c>
      <c r="N12" s="111"/>
      <c r="O12" s="111" t="s">
        <v>20</v>
      </c>
      <c r="P12" s="111" t="str">
        <f>O4</f>
        <v>仙台中田</v>
      </c>
      <c r="Q12" s="83"/>
      <c r="R12" s="110" t="str">
        <f>T3</f>
        <v>TOMIYA CJr</v>
      </c>
      <c r="S12" s="111"/>
      <c r="T12" s="111" t="s">
        <v>20</v>
      </c>
      <c r="U12" s="111" t="str">
        <f>T4</f>
        <v>岩　切</v>
      </c>
      <c r="V12" s="83"/>
    </row>
    <row r="13" spans="1:22" s="2" customFormat="1" ht="18" customHeight="1">
      <c r="A13" s="104"/>
      <c r="B13" s="104"/>
      <c r="C13" s="109">
        <v>7</v>
      </c>
      <c r="D13" s="103"/>
      <c r="E13" s="103"/>
      <c r="F13" s="103">
        <v>1</v>
      </c>
      <c r="G13" s="107"/>
      <c r="H13" s="109">
        <v>3</v>
      </c>
      <c r="I13" s="103"/>
      <c r="J13" s="103"/>
      <c r="K13" s="103">
        <v>0</v>
      </c>
      <c r="L13" s="107"/>
      <c r="M13" s="109">
        <v>1</v>
      </c>
      <c r="N13" s="103"/>
      <c r="O13" s="103"/>
      <c r="P13" s="103">
        <v>2</v>
      </c>
      <c r="Q13" s="107"/>
      <c r="R13" s="109">
        <v>0</v>
      </c>
      <c r="S13" s="103"/>
      <c r="T13" s="103"/>
      <c r="U13" s="103">
        <v>1</v>
      </c>
      <c r="V13" s="107"/>
    </row>
    <row r="14" spans="1:22" s="2" customFormat="1" ht="18" customHeight="1">
      <c r="A14" s="104">
        <v>3</v>
      </c>
      <c r="B14" s="84">
        <v>0.47222222222222227</v>
      </c>
      <c r="C14" s="110" t="str">
        <f>C5</f>
        <v>六　郷</v>
      </c>
      <c r="D14" s="111"/>
      <c r="E14" s="111" t="s">
        <v>20</v>
      </c>
      <c r="F14" s="111" t="str">
        <f>C6</f>
        <v>広　渕</v>
      </c>
      <c r="G14" s="83"/>
      <c r="H14" s="110" t="str">
        <f>H5</f>
        <v>附属FC</v>
      </c>
      <c r="I14" s="111"/>
      <c r="J14" s="111" t="s">
        <v>20</v>
      </c>
      <c r="K14" s="111" t="str">
        <f>H6</f>
        <v>FCクォーレ</v>
      </c>
      <c r="L14" s="83"/>
      <c r="M14" s="110" t="str">
        <f>M5</f>
        <v>デポルテ</v>
      </c>
      <c r="N14" s="111"/>
      <c r="O14" s="111" t="s">
        <v>20</v>
      </c>
      <c r="P14" s="111" t="str">
        <f>M6</f>
        <v>FC・NANGO</v>
      </c>
      <c r="Q14" s="83"/>
      <c r="R14" s="110" t="str">
        <f>R5</f>
        <v>エスペランサ登米</v>
      </c>
      <c r="S14" s="111"/>
      <c r="T14" s="111" t="s">
        <v>20</v>
      </c>
      <c r="U14" s="111" t="str">
        <f>R6</f>
        <v>鳴瀬・野蒜</v>
      </c>
      <c r="V14" s="83"/>
    </row>
    <row r="15" spans="1:22" s="2" customFormat="1" ht="18" customHeight="1">
      <c r="A15" s="104"/>
      <c r="B15" s="104"/>
      <c r="C15" s="109">
        <v>0</v>
      </c>
      <c r="D15" s="103"/>
      <c r="E15" s="103"/>
      <c r="F15" s="103">
        <v>2</v>
      </c>
      <c r="G15" s="107"/>
      <c r="H15" s="109">
        <v>1</v>
      </c>
      <c r="I15" s="103"/>
      <c r="J15" s="103"/>
      <c r="K15" s="103">
        <v>2</v>
      </c>
      <c r="L15" s="107"/>
      <c r="M15" s="109">
        <v>1</v>
      </c>
      <c r="N15" s="103"/>
      <c r="O15" s="103"/>
      <c r="P15" s="103">
        <v>1</v>
      </c>
      <c r="Q15" s="107"/>
      <c r="R15" s="109">
        <v>2</v>
      </c>
      <c r="S15" s="103"/>
      <c r="T15" s="103"/>
      <c r="U15" s="103">
        <v>0</v>
      </c>
      <c r="V15" s="107"/>
    </row>
    <row r="16" spans="1:22" s="2" customFormat="1" ht="18" customHeight="1">
      <c r="A16" s="104">
        <v>4</v>
      </c>
      <c r="B16" s="84">
        <v>0.5</v>
      </c>
      <c r="C16" s="110" t="str">
        <f>E5</f>
        <v>上　杉</v>
      </c>
      <c r="D16" s="111"/>
      <c r="E16" s="111" t="s">
        <v>20</v>
      </c>
      <c r="F16" s="111" t="str">
        <f>E6</f>
        <v>アバンツァーレ</v>
      </c>
      <c r="G16" s="83"/>
      <c r="H16" s="110" t="str">
        <f>J5</f>
        <v>ジュニオール</v>
      </c>
      <c r="I16" s="111"/>
      <c r="J16" s="111" t="s">
        <v>20</v>
      </c>
      <c r="K16" s="111" t="str">
        <f>J6</f>
        <v>茂庭台</v>
      </c>
      <c r="L16" s="83"/>
      <c r="M16" s="110" t="str">
        <f>O5</f>
        <v>将　監</v>
      </c>
      <c r="N16" s="111"/>
      <c r="O16" s="111" t="s">
        <v>20</v>
      </c>
      <c r="P16" s="111" t="str">
        <f>O6</f>
        <v>北仙台</v>
      </c>
      <c r="Q16" s="83"/>
      <c r="R16" s="110" t="str">
        <f>T5</f>
        <v>ベガルタ仙台</v>
      </c>
      <c r="S16" s="111"/>
      <c r="T16" s="111" t="s">
        <v>20</v>
      </c>
      <c r="U16" s="111" t="str">
        <f>T6</f>
        <v>鹿　妻</v>
      </c>
      <c r="V16" s="83"/>
    </row>
    <row r="17" spans="1:22" s="2" customFormat="1" ht="18" customHeight="1">
      <c r="A17" s="104"/>
      <c r="B17" s="104"/>
      <c r="C17" s="109">
        <v>3</v>
      </c>
      <c r="D17" s="103"/>
      <c r="E17" s="103"/>
      <c r="F17" s="103">
        <v>1</v>
      </c>
      <c r="G17" s="107"/>
      <c r="H17" s="109">
        <v>0</v>
      </c>
      <c r="I17" s="103"/>
      <c r="J17" s="103"/>
      <c r="K17" s="103">
        <v>2</v>
      </c>
      <c r="L17" s="107"/>
      <c r="M17" s="109">
        <v>0</v>
      </c>
      <c r="N17" s="103"/>
      <c r="O17" s="103"/>
      <c r="P17" s="103">
        <v>5</v>
      </c>
      <c r="Q17" s="107"/>
      <c r="R17" s="109">
        <v>11</v>
      </c>
      <c r="S17" s="103"/>
      <c r="T17" s="103"/>
      <c r="U17" s="103">
        <v>0</v>
      </c>
      <c r="V17" s="107"/>
    </row>
    <row r="18" spans="1:22" s="2" customFormat="1" ht="18" customHeight="1">
      <c r="A18" s="104">
        <v>5</v>
      </c>
      <c r="B18" s="84">
        <v>0.5277777777777778</v>
      </c>
      <c r="C18" s="110" t="str">
        <f>C3</f>
        <v>増田西</v>
      </c>
      <c r="D18" s="111"/>
      <c r="E18" s="111" t="s">
        <v>20</v>
      </c>
      <c r="F18" s="111" t="str">
        <f>C5</f>
        <v>六　郷</v>
      </c>
      <c r="G18" s="83"/>
      <c r="H18" s="110" t="str">
        <f>H3</f>
        <v>岩　沼</v>
      </c>
      <c r="I18" s="111"/>
      <c r="J18" s="111" t="s">
        <v>20</v>
      </c>
      <c r="K18" s="111" t="str">
        <f>H5</f>
        <v>附属FC</v>
      </c>
      <c r="L18" s="83"/>
      <c r="M18" s="110" t="str">
        <f>M3</f>
        <v>岩沼西</v>
      </c>
      <c r="N18" s="111"/>
      <c r="O18" s="111" t="s">
        <v>20</v>
      </c>
      <c r="P18" s="111" t="str">
        <f>M5</f>
        <v>デポルテ</v>
      </c>
      <c r="Q18" s="83"/>
      <c r="R18" s="110" t="str">
        <f>R3</f>
        <v>やまもとJFC</v>
      </c>
      <c r="S18" s="111"/>
      <c r="T18" s="111" t="s">
        <v>20</v>
      </c>
      <c r="U18" s="111" t="str">
        <f>R5</f>
        <v>エスペランサ登米</v>
      </c>
      <c r="V18" s="83"/>
    </row>
    <row r="19" spans="1:22" s="2" customFormat="1" ht="18" customHeight="1">
      <c r="A19" s="104"/>
      <c r="B19" s="104"/>
      <c r="C19" s="109">
        <v>2</v>
      </c>
      <c r="D19" s="103"/>
      <c r="E19" s="103"/>
      <c r="F19" s="103">
        <v>0</v>
      </c>
      <c r="G19" s="107"/>
      <c r="H19" s="109">
        <v>0</v>
      </c>
      <c r="I19" s="103"/>
      <c r="J19" s="103"/>
      <c r="K19" s="103">
        <v>3</v>
      </c>
      <c r="L19" s="107"/>
      <c r="M19" s="109">
        <v>3</v>
      </c>
      <c r="N19" s="103"/>
      <c r="O19" s="103"/>
      <c r="P19" s="103">
        <v>2</v>
      </c>
      <c r="Q19" s="107"/>
      <c r="R19" s="109">
        <v>1</v>
      </c>
      <c r="S19" s="103"/>
      <c r="T19" s="103"/>
      <c r="U19" s="103">
        <v>0</v>
      </c>
      <c r="V19" s="107"/>
    </row>
    <row r="20" spans="1:22" s="2" customFormat="1" ht="18" customHeight="1">
      <c r="A20" s="104">
        <v>6</v>
      </c>
      <c r="B20" s="84">
        <v>0.5555555555555556</v>
      </c>
      <c r="C20" s="110" t="str">
        <f>E3</f>
        <v>SK・SC</v>
      </c>
      <c r="D20" s="111"/>
      <c r="E20" s="111" t="s">
        <v>20</v>
      </c>
      <c r="F20" s="111" t="str">
        <f>E5</f>
        <v>上　杉</v>
      </c>
      <c r="G20" s="83"/>
      <c r="H20" s="110" t="str">
        <f>J3</f>
        <v>四郎丸</v>
      </c>
      <c r="I20" s="111"/>
      <c r="J20" s="111" t="s">
        <v>20</v>
      </c>
      <c r="K20" s="111" t="str">
        <f>J5</f>
        <v>ジュニオール</v>
      </c>
      <c r="L20" s="83"/>
      <c r="M20" s="110" t="str">
        <f>O3</f>
        <v>白　石</v>
      </c>
      <c r="N20" s="111"/>
      <c r="O20" s="111" t="s">
        <v>20</v>
      </c>
      <c r="P20" s="111" t="str">
        <f>O5</f>
        <v>将　監</v>
      </c>
      <c r="Q20" s="83"/>
      <c r="R20" s="110" t="str">
        <f>T3</f>
        <v>TOMIYA CJr</v>
      </c>
      <c r="S20" s="111"/>
      <c r="T20" s="111" t="s">
        <v>20</v>
      </c>
      <c r="U20" s="111" t="str">
        <f>T5</f>
        <v>ベガルタ仙台</v>
      </c>
      <c r="V20" s="83"/>
    </row>
    <row r="21" spans="1:22" s="2" customFormat="1" ht="18" customHeight="1">
      <c r="A21" s="104"/>
      <c r="B21" s="104"/>
      <c r="C21" s="109">
        <v>4</v>
      </c>
      <c r="D21" s="103"/>
      <c r="E21" s="103"/>
      <c r="F21" s="103">
        <v>1</v>
      </c>
      <c r="G21" s="107"/>
      <c r="H21" s="109">
        <v>4</v>
      </c>
      <c r="I21" s="103"/>
      <c r="J21" s="103"/>
      <c r="K21" s="103">
        <v>2</v>
      </c>
      <c r="L21" s="107"/>
      <c r="M21" s="109">
        <v>0</v>
      </c>
      <c r="N21" s="103"/>
      <c r="O21" s="103"/>
      <c r="P21" s="103">
        <v>0</v>
      </c>
      <c r="Q21" s="107"/>
      <c r="R21" s="109">
        <v>0</v>
      </c>
      <c r="S21" s="103"/>
      <c r="T21" s="103"/>
      <c r="U21" s="103">
        <v>5</v>
      </c>
      <c r="V21" s="107"/>
    </row>
    <row r="22" spans="1:22" s="2" customFormat="1" ht="18" customHeight="1">
      <c r="A22" s="104">
        <v>7</v>
      </c>
      <c r="B22" s="84">
        <v>0.5833333333333334</v>
      </c>
      <c r="C22" s="105" t="str">
        <f>C4</f>
        <v>マリソル松島</v>
      </c>
      <c r="D22" s="102"/>
      <c r="E22" s="102" t="s">
        <v>20</v>
      </c>
      <c r="F22" s="102" t="str">
        <f>C6</f>
        <v>広　渕</v>
      </c>
      <c r="G22" s="106"/>
      <c r="H22" s="105" t="str">
        <f>H4</f>
        <v>多賀城ＦＣ</v>
      </c>
      <c r="I22" s="102"/>
      <c r="J22" s="102" t="s">
        <v>20</v>
      </c>
      <c r="K22" s="102" t="str">
        <f>H6</f>
        <v>FCクォーレ</v>
      </c>
      <c r="L22" s="106"/>
      <c r="M22" s="105" t="str">
        <f>M4</f>
        <v>コパ・ムンディアル</v>
      </c>
      <c r="N22" s="102"/>
      <c r="O22" s="102" t="s">
        <v>20</v>
      </c>
      <c r="P22" s="102" t="str">
        <f>M6</f>
        <v>FC・NANGO</v>
      </c>
      <c r="Q22" s="106"/>
      <c r="R22" s="105" t="str">
        <f>R4</f>
        <v>古川杉の子</v>
      </c>
      <c r="S22" s="102"/>
      <c r="T22" s="102" t="s">
        <v>20</v>
      </c>
      <c r="U22" s="102" t="str">
        <f>R6</f>
        <v>鳴瀬・野蒜</v>
      </c>
      <c r="V22" s="106"/>
    </row>
    <row r="23" spans="1:22" s="2" customFormat="1" ht="18" customHeight="1">
      <c r="A23" s="104"/>
      <c r="B23" s="104"/>
      <c r="C23" s="109">
        <v>1</v>
      </c>
      <c r="D23" s="103"/>
      <c r="E23" s="103"/>
      <c r="F23" s="103">
        <v>0</v>
      </c>
      <c r="G23" s="107"/>
      <c r="H23" s="109">
        <v>0</v>
      </c>
      <c r="I23" s="103"/>
      <c r="J23" s="103"/>
      <c r="K23" s="103">
        <v>1</v>
      </c>
      <c r="L23" s="107"/>
      <c r="M23" s="109">
        <v>2</v>
      </c>
      <c r="N23" s="103"/>
      <c r="O23" s="103"/>
      <c r="P23" s="103">
        <v>3</v>
      </c>
      <c r="Q23" s="107"/>
      <c r="R23" s="109">
        <v>0</v>
      </c>
      <c r="S23" s="103"/>
      <c r="T23" s="103"/>
      <c r="U23" s="103">
        <v>5</v>
      </c>
      <c r="V23" s="107"/>
    </row>
    <row r="24" spans="1:22" s="2" customFormat="1" ht="18" customHeight="1">
      <c r="A24" s="104">
        <v>8</v>
      </c>
      <c r="B24" s="84">
        <v>0.611111111111111</v>
      </c>
      <c r="C24" s="105" t="str">
        <f>E4</f>
        <v>RED　EAST</v>
      </c>
      <c r="D24" s="102"/>
      <c r="E24" s="102" t="s">
        <v>20</v>
      </c>
      <c r="F24" s="102" t="str">
        <f>E6</f>
        <v>アバンツァーレ</v>
      </c>
      <c r="G24" s="106"/>
      <c r="H24" s="105" t="str">
        <f>J4</f>
        <v>涌谷FC</v>
      </c>
      <c r="I24" s="102"/>
      <c r="J24" s="102" t="s">
        <v>20</v>
      </c>
      <c r="K24" s="102" t="str">
        <f>J6</f>
        <v>茂庭台</v>
      </c>
      <c r="L24" s="106"/>
      <c r="M24" s="105" t="str">
        <f>O4</f>
        <v>仙台中田</v>
      </c>
      <c r="N24" s="102"/>
      <c r="O24" s="102" t="s">
        <v>20</v>
      </c>
      <c r="P24" s="102" t="str">
        <f>O6</f>
        <v>北仙台</v>
      </c>
      <c r="Q24" s="106"/>
      <c r="R24" s="105" t="str">
        <f>T4</f>
        <v>岩　切</v>
      </c>
      <c r="S24" s="102"/>
      <c r="T24" s="102" t="s">
        <v>20</v>
      </c>
      <c r="U24" s="102" t="str">
        <f>T6</f>
        <v>鹿　妻</v>
      </c>
      <c r="V24" s="106"/>
    </row>
    <row r="25" spans="1:22" s="2" customFormat="1" ht="18" customHeight="1">
      <c r="A25" s="104"/>
      <c r="B25" s="104"/>
      <c r="C25" s="109">
        <v>0</v>
      </c>
      <c r="D25" s="103"/>
      <c r="E25" s="103"/>
      <c r="F25" s="103">
        <v>1</v>
      </c>
      <c r="G25" s="107"/>
      <c r="H25" s="109">
        <v>0</v>
      </c>
      <c r="I25" s="103"/>
      <c r="J25" s="103"/>
      <c r="K25" s="103">
        <v>3</v>
      </c>
      <c r="L25" s="107"/>
      <c r="M25" s="109">
        <v>1</v>
      </c>
      <c r="N25" s="103"/>
      <c r="O25" s="103"/>
      <c r="P25" s="103">
        <v>2</v>
      </c>
      <c r="Q25" s="107"/>
      <c r="R25" s="109">
        <v>1</v>
      </c>
      <c r="S25" s="103"/>
      <c r="T25" s="103"/>
      <c r="U25" s="103">
        <v>0</v>
      </c>
      <c r="V25" s="107"/>
    </row>
    <row r="26" spans="1:22" s="2" customFormat="1" ht="21" customHeight="1">
      <c r="A26" s="45"/>
      <c r="B26" s="45"/>
      <c r="C26" s="79" t="s">
        <v>1</v>
      </c>
      <c r="D26" s="78" t="s">
        <v>84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1:22" s="2" customFormat="1" ht="18" customHeight="1">
      <c r="A27" s="104">
        <v>1</v>
      </c>
      <c r="B27" s="84">
        <v>0.4166666666666667</v>
      </c>
      <c r="C27" s="105" t="str">
        <f>C4</f>
        <v>マリソル松島</v>
      </c>
      <c r="D27" s="102"/>
      <c r="E27" s="102" t="s">
        <v>20</v>
      </c>
      <c r="F27" s="102" t="str">
        <f>C5</f>
        <v>六　郷</v>
      </c>
      <c r="G27" s="106"/>
      <c r="H27" s="105" t="str">
        <f>H4</f>
        <v>多賀城ＦＣ</v>
      </c>
      <c r="I27" s="102"/>
      <c r="J27" s="102" t="s">
        <v>20</v>
      </c>
      <c r="K27" s="102" t="str">
        <f>H5</f>
        <v>附属FC</v>
      </c>
      <c r="L27" s="106"/>
      <c r="M27" s="105" t="str">
        <f>M4</f>
        <v>コパ・ムンディアル</v>
      </c>
      <c r="N27" s="102"/>
      <c r="O27" s="102" t="s">
        <v>20</v>
      </c>
      <c r="P27" s="102" t="str">
        <f>M5</f>
        <v>デポルテ</v>
      </c>
      <c r="Q27" s="106"/>
      <c r="R27" s="105" t="str">
        <f>R4</f>
        <v>古川杉の子</v>
      </c>
      <c r="S27" s="102"/>
      <c r="T27" s="102" t="s">
        <v>20</v>
      </c>
      <c r="U27" s="102" t="str">
        <f>R5</f>
        <v>エスペランサ登米</v>
      </c>
      <c r="V27" s="106"/>
    </row>
    <row r="28" spans="1:22" s="2" customFormat="1" ht="18" customHeight="1">
      <c r="A28" s="104"/>
      <c r="B28" s="104"/>
      <c r="C28" s="109">
        <v>4</v>
      </c>
      <c r="D28" s="103"/>
      <c r="E28" s="103"/>
      <c r="F28" s="103">
        <v>0</v>
      </c>
      <c r="G28" s="107"/>
      <c r="H28" s="109">
        <v>3</v>
      </c>
      <c r="I28" s="103"/>
      <c r="J28" s="103"/>
      <c r="K28" s="103">
        <v>1</v>
      </c>
      <c r="L28" s="107"/>
      <c r="M28" s="109">
        <v>7</v>
      </c>
      <c r="N28" s="103"/>
      <c r="O28" s="103"/>
      <c r="P28" s="103">
        <v>0</v>
      </c>
      <c r="Q28" s="107"/>
      <c r="R28" s="109">
        <v>0</v>
      </c>
      <c r="S28" s="103"/>
      <c r="T28" s="103"/>
      <c r="U28" s="103">
        <v>7</v>
      </c>
      <c r="V28" s="107"/>
    </row>
    <row r="29" spans="1:22" s="2" customFormat="1" ht="18" customHeight="1">
      <c r="A29" s="104">
        <v>2</v>
      </c>
      <c r="B29" s="85">
        <v>0.4444444444444444</v>
      </c>
      <c r="C29" s="110" t="str">
        <f>E4</f>
        <v>RED　EAST</v>
      </c>
      <c r="D29" s="111"/>
      <c r="E29" s="111" t="s">
        <v>20</v>
      </c>
      <c r="F29" s="111" t="str">
        <f>E5</f>
        <v>上　杉</v>
      </c>
      <c r="G29" s="83"/>
      <c r="H29" s="110" t="str">
        <f>J4</f>
        <v>涌谷FC</v>
      </c>
      <c r="I29" s="111"/>
      <c r="J29" s="111" t="s">
        <v>20</v>
      </c>
      <c r="K29" s="111" t="str">
        <f>J5</f>
        <v>ジュニオール</v>
      </c>
      <c r="L29" s="83"/>
      <c r="M29" s="110" t="str">
        <f>O4</f>
        <v>仙台中田</v>
      </c>
      <c r="N29" s="111"/>
      <c r="O29" s="111" t="s">
        <v>20</v>
      </c>
      <c r="P29" s="111" t="str">
        <f>O5</f>
        <v>将　監</v>
      </c>
      <c r="Q29" s="83"/>
      <c r="R29" s="110" t="str">
        <f>T4</f>
        <v>岩　切</v>
      </c>
      <c r="S29" s="111"/>
      <c r="T29" s="111" t="s">
        <v>20</v>
      </c>
      <c r="U29" s="111" t="str">
        <f>T5</f>
        <v>ベガルタ仙台</v>
      </c>
      <c r="V29" s="83"/>
    </row>
    <row r="30" spans="1:22" s="2" customFormat="1" ht="18" customHeight="1">
      <c r="A30" s="104"/>
      <c r="B30" s="104"/>
      <c r="C30" s="109">
        <v>2</v>
      </c>
      <c r="D30" s="103"/>
      <c r="E30" s="103"/>
      <c r="F30" s="103">
        <v>0</v>
      </c>
      <c r="G30" s="107"/>
      <c r="H30" s="109">
        <v>0</v>
      </c>
      <c r="I30" s="103"/>
      <c r="J30" s="103"/>
      <c r="K30" s="103">
        <v>0</v>
      </c>
      <c r="L30" s="107"/>
      <c r="M30" s="109">
        <v>2</v>
      </c>
      <c r="N30" s="103"/>
      <c r="O30" s="103"/>
      <c r="P30" s="103">
        <v>1</v>
      </c>
      <c r="Q30" s="107"/>
      <c r="R30" s="109">
        <v>1</v>
      </c>
      <c r="S30" s="103"/>
      <c r="T30" s="103"/>
      <c r="U30" s="103">
        <v>3</v>
      </c>
      <c r="V30" s="107"/>
    </row>
    <row r="31" spans="1:22" s="2" customFormat="1" ht="18" customHeight="1">
      <c r="A31" s="104">
        <v>3</v>
      </c>
      <c r="B31" s="84">
        <v>0.47222222222222227</v>
      </c>
      <c r="C31" s="110" t="str">
        <f>C3</f>
        <v>増田西</v>
      </c>
      <c r="D31" s="111"/>
      <c r="E31" s="111" t="s">
        <v>20</v>
      </c>
      <c r="F31" s="111" t="str">
        <f>C6</f>
        <v>広　渕</v>
      </c>
      <c r="G31" s="83"/>
      <c r="H31" s="110" t="str">
        <f>H3</f>
        <v>岩　沼</v>
      </c>
      <c r="I31" s="111"/>
      <c r="J31" s="111" t="s">
        <v>20</v>
      </c>
      <c r="K31" s="111" t="str">
        <f>H6</f>
        <v>FCクォーレ</v>
      </c>
      <c r="L31" s="83"/>
      <c r="M31" s="110" t="str">
        <f>M3</f>
        <v>岩沼西</v>
      </c>
      <c r="N31" s="111"/>
      <c r="O31" s="111" t="s">
        <v>20</v>
      </c>
      <c r="P31" s="111" t="str">
        <f>M6</f>
        <v>FC・NANGO</v>
      </c>
      <c r="Q31" s="83"/>
      <c r="R31" s="110" t="str">
        <f>R3</f>
        <v>やまもとJFC</v>
      </c>
      <c r="S31" s="111"/>
      <c r="T31" s="111" t="s">
        <v>20</v>
      </c>
      <c r="U31" s="111" t="str">
        <f>R6</f>
        <v>鳴瀬・野蒜</v>
      </c>
      <c r="V31" s="83"/>
    </row>
    <row r="32" spans="1:22" s="2" customFormat="1" ht="18" customHeight="1">
      <c r="A32" s="104"/>
      <c r="B32" s="104"/>
      <c r="C32" s="109">
        <v>0</v>
      </c>
      <c r="D32" s="103"/>
      <c r="E32" s="103"/>
      <c r="F32" s="103">
        <v>0</v>
      </c>
      <c r="G32" s="107"/>
      <c r="H32" s="109">
        <v>1</v>
      </c>
      <c r="I32" s="103"/>
      <c r="J32" s="103"/>
      <c r="K32" s="103">
        <v>1</v>
      </c>
      <c r="L32" s="107"/>
      <c r="M32" s="109">
        <v>0</v>
      </c>
      <c r="N32" s="103"/>
      <c r="O32" s="103"/>
      <c r="P32" s="103">
        <v>4</v>
      </c>
      <c r="Q32" s="107"/>
      <c r="R32" s="109">
        <v>1</v>
      </c>
      <c r="S32" s="103"/>
      <c r="T32" s="103"/>
      <c r="U32" s="103">
        <v>2</v>
      </c>
      <c r="V32" s="107"/>
    </row>
    <row r="33" spans="1:22" s="2" customFormat="1" ht="18" customHeight="1">
      <c r="A33" s="104">
        <v>4</v>
      </c>
      <c r="B33" s="85">
        <v>0.5</v>
      </c>
      <c r="C33" s="110" t="str">
        <f>E3</f>
        <v>SK・SC</v>
      </c>
      <c r="D33" s="111"/>
      <c r="E33" s="102" t="s">
        <v>20</v>
      </c>
      <c r="F33" s="111" t="str">
        <f>E6</f>
        <v>アバンツァーレ</v>
      </c>
      <c r="G33" s="83"/>
      <c r="H33" s="110" t="str">
        <f>J3</f>
        <v>四郎丸</v>
      </c>
      <c r="I33" s="111"/>
      <c r="J33" s="102" t="s">
        <v>20</v>
      </c>
      <c r="K33" s="111" t="str">
        <f>J6</f>
        <v>茂庭台</v>
      </c>
      <c r="L33" s="83"/>
      <c r="M33" s="110" t="str">
        <f>O3</f>
        <v>白　石</v>
      </c>
      <c r="N33" s="111"/>
      <c r="O33" s="102" t="s">
        <v>20</v>
      </c>
      <c r="P33" s="111" t="str">
        <f>O6</f>
        <v>北仙台</v>
      </c>
      <c r="Q33" s="83"/>
      <c r="R33" s="110" t="str">
        <f>T3</f>
        <v>TOMIYA CJr</v>
      </c>
      <c r="S33" s="111"/>
      <c r="T33" s="102" t="s">
        <v>20</v>
      </c>
      <c r="U33" s="111" t="str">
        <f>T6</f>
        <v>鹿　妻</v>
      </c>
      <c r="V33" s="83"/>
    </row>
    <row r="34" spans="1:22" s="2" customFormat="1" ht="18" customHeight="1">
      <c r="A34" s="104"/>
      <c r="B34" s="104"/>
      <c r="C34" s="109">
        <v>4</v>
      </c>
      <c r="D34" s="103"/>
      <c r="E34" s="103"/>
      <c r="F34" s="103">
        <v>0</v>
      </c>
      <c r="G34" s="107"/>
      <c r="H34" s="109">
        <v>9</v>
      </c>
      <c r="I34" s="103"/>
      <c r="J34" s="103"/>
      <c r="K34" s="103">
        <v>0</v>
      </c>
      <c r="L34" s="107"/>
      <c r="M34" s="109">
        <v>0</v>
      </c>
      <c r="N34" s="103"/>
      <c r="O34" s="103"/>
      <c r="P34" s="103">
        <v>3</v>
      </c>
      <c r="Q34" s="107"/>
      <c r="R34" s="109">
        <v>1</v>
      </c>
      <c r="S34" s="103"/>
      <c r="T34" s="103"/>
      <c r="U34" s="103">
        <v>1</v>
      </c>
      <c r="V34" s="107"/>
    </row>
    <row r="35" ht="14.25" thickBot="1"/>
    <row r="36" spans="1:22" s="2" customFormat="1" ht="16.5" customHeight="1">
      <c r="A36" s="82">
        <v>5</v>
      </c>
      <c r="B36" s="113">
        <v>0.548611111111111</v>
      </c>
      <c r="C36" s="123" t="s">
        <v>63</v>
      </c>
      <c r="D36" s="116"/>
      <c r="E36" s="125" t="s">
        <v>141</v>
      </c>
      <c r="F36" s="116" t="s">
        <v>64</v>
      </c>
      <c r="G36" s="124"/>
      <c r="H36" s="123" t="s">
        <v>65</v>
      </c>
      <c r="I36" s="116"/>
      <c r="J36" s="116" t="s">
        <v>20</v>
      </c>
      <c r="K36" s="116" t="s">
        <v>66</v>
      </c>
      <c r="L36" s="124"/>
      <c r="M36" s="123" t="s">
        <v>67</v>
      </c>
      <c r="N36" s="116"/>
      <c r="O36" s="125" t="s">
        <v>141</v>
      </c>
      <c r="P36" s="116" t="s">
        <v>68</v>
      </c>
      <c r="Q36" s="124"/>
      <c r="R36" s="123" t="s">
        <v>69</v>
      </c>
      <c r="S36" s="116"/>
      <c r="T36" s="116" t="s">
        <v>20</v>
      </c>
      <c r="U36" s="116" t="s">
        <v>70</v>
      </c>
      <c r="V36" s="120"/>
    </row>
    <row r="37" spans="1:22" s="2" customFormat="1" ht="16.5" customHeight="1">
      <c r="A37" s="80"/>
      <c r="B37" s="114"/>
      <c r="C37" s="110" t="str">
        <f>C4</f>
        <v>マリソル松島</v>
      </c>
      <c r="D37" s="111"/>
      <c r="E37" s="111"/>
      <c r="F37" s="111" t="str">
        <f>E5</f>
        <v>上　杉</v>
      </c>
      <c r="G37" s="83"/>
      <c r="H37" s="110" t="str">
        <f>H6</f>
        <v>FCクォーレ</v>
      </c>
      <c r="I37" s="111"/>
      <c r="J37" s="111"/>
      <c r="K37" s="111" t="str">
        <f>J6</f>
        <v>茂庭台</v>
      </c>
      <c r="L37" s="83"/>
      <c r="M37" s="110" t="str">
        <f>M6</f>
        <v>FC・NANGO</v>
      </c>
      <c r="N37" s="111"/>
      <c r="O37" s="111"/>
      <c r="P37" s="111" t="str">
        <f>O4</f>
        <v>仙台中田</v>
      </c>
      <c r="Q37" s="83"/>
      <c r="R37" s="110" t="str">
        <f>R5</f>
        <v>エスペランサ登米</v>
      </c>
      <c r="S37" s="111"/>
      <c r="T37" s="111"/>
      <c r="U37" s="111" t="str">
        <f>T4</f>
        <v>岩　切</v>
      </c>
      <c r="V37" s="121"/>
    </row>
    <row r="38" spans="1:22" s="2" customFormat="1" ht="16.5" customHeight="1" thickBot="1">
      <c r="A38" s="112"/>
      <c r="B38" s="115"/>
      <c r="C38" s="118" t="s">
        <v>139</v>
      </c>
      <c r="D38" s="117"/>
      <c r="E38" s="117"/>
      <c r="F38" s="117" t="s">
        <v>140</v>
      </c>
      <c r="G38" s="119"/>
      <c r="H38" s="118">
        <v>2</v>
      </c>
      <c r="I38" s="117"/>
      <c r="J38" s="117"/>
      <c r="K38" s="117">
        <v>0</v>
      </c>
      <c r="L38" s="119"/>
      <c r="M38" s="118" t="s">
        <v>142</v>
      </c>
      <c r="N38" s="117"/>
      <c r="O38" s="117"/>
      <c r="P38" s="117" t="s">
        <v>143</v>
      </c>
      <c r="Q38" s="119"/>
      <c r="R38" s="118">
        <v>3</v>
      </c>
      <c r="S38" s="117"/>
      <c r="T38" s="117"/>
      <c r="U38" s="117">
        <v>0</v>
      </c>
      <c r="V38" s="122"/>
    </row>
    <row r="39" spans="1:22" s="2" customFormat="1" ht="16.5" customHeight="1">
      <c r="A39" s="82">
        <v>6</v>
      </c>
      <c r="B39" s="113">
        <v>0.576388888888889</v>
      </c>
      <c r="C39" s="123" t="s">
        <v>71</v>
      </c>
      <c r="D39" s="116"/>
      <c r="E39" s="116" t="s">
        <v>20</v>
      </c>
      <c r="F39" s="116" t="s">
        <v>72</v>
      </c>
      <c r="G39" s="124"/>
      <c r="H39" s="123" t="s">
        <v>73</v>
      </c>
      <c r="I39" s="116"/>
      <c r="J39" s="116" t="s">
        <v>20</v>
      </c>
      <c r="K39" s="116" t="s">
        <v>74</v>
      </c>
      <c r="L39" s="124"/>
      <c r="M39" s="123" t="s">
        <v>75</v>
      </c>
      <c r="N39" s="116"/>
      <c r="O39" s="116" t="s">
        <v>20</v>
      </c>
      <c r="P39" s="116" t="s">
        <v>76</v>
      </c>
      <c r="Q39" s="124"/>
      <c r="R39" s="123" t="s">
        <v>77</v>
      </c>
      <c r="S39" s="116"/>
      <c r="T39" s="116" t="s">
        <v>20</v>
      </c>
      <c r="U39" s="116" t="s">
        <v>78</v>
      </c>
      <c r="V39" s="120"/>
    </row>
    <row r="40" spans="1:22" s="2" customFormat="1" ht="16.5" customHeight="1">
      <c r="A40" s="80"/>
      <c r="B40" s="114"/>
      <c r="C40" s="110" t="str">
        <f>C3</f>
        <v>増田西</v>
      </c>
      <c r="D40" s="111"/>
      <c r="E40" s="111"/>
      <c r="F40" s="111" t="str">
        <f>E3</f>
        <v>SK・SC</v>
      </c>
      <c r="G40" s="83"/>
      <c r="H40" s="110" t="str">
        <f>H4</f>
        <v>多賀城ＦＣ</v>
      </c>
      <c r="I40" s="111"/>
      <c r="J40" s="111"/>
      <c r="K40" s="111" t="str">
        <f>J3</f>
        <v>四郎丸</v>
      </c>
      <c r="L40" s="83"/>
      <c r="M40" s="110" t="str">
        <f>M4</f>
        <v>コパ・ムンディアル</v>
      </c>
      <c r="N40" s="111"/>
      <c r="O40" s="111"/>
      <c r="P40" s="111" t="str">
        <f>O6</f>
        <v>北仙台</v>
      </c>
      <c r="Q40" s="83"/>
      <c r="R40" s="110" t="str">
        <f>R6</f>
        <v>鳴瀬・野蒜</v>
      </c>
      <c r="S40" s="111"/>
      <c r="T40" s="111"/>
      <c r="U40" s="111" t="str">
        <f>T5</f>
        <v>ベガルタ仙台</v>
      </c>
      <c r="V40" s="121"/>
    </row>
    <row r="41" spans="1:22" s="2" customFormat="1" ht="16.5" customHeight="1" thickBot="1">
      <c r="A41" s="112"/>
      <c r="B41" s="115"/>
      <c r="C41" s="118">
        <v>1</v>
      </c>
      <c r="D41" s="117"/>
      <c r="E41" s="117"/>
      <c r="F41" s="117">
        <v>2</v>
      </c>
      <c r="G41" s="119"/>
      <c r="H41" s="118">
        <v>2</v>
      </c>
      <c r="I41" s="117"/>
      <c r="J41" s="117"/>
      <c r="K41" s="117">
        <v>0</v>
      </c>
      <c r="L41" s="119"/>
      <c r="M41" s="118">
        <v>3</v>
      </c>
      <c r="N41" s="117"/>
      <c r="O41" s="117"/>
      <c r="P41" s="117">
        <v>0</v>
      </c>
      <c r="Q41" s="119"/>
      <c r="R41" s="118">
        <v>0</v>
      </c>
      <c r="S41" s="117"/>
      <c r="T41" s="117"/>
      <c r="U41" s="117">
        <v>5</v>
      </c>
      <c r="V41" s="122"/>
    </row>
    <row r="42" spans="1:22" ht="19.5" customHeight="1" thickBot="1">
      <c r="A42" s="108" t="s">
        <v>79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s="2" customFormat="1" ht="16.5" customHeight="1">
      <c r="A43" s="82">
        <v>7</v>
      </c>
      <c r="B43" s="113">
        <v>0.625</v>
      </c>
      <c r="C43" s="123" t="s">
        <v>80</v>
      </c>
      <c r="D43" s="116"/>
      <c r="E43" s="116" t="s">
        <v>20</v>
      </c>
      <c r="F43" s="116" t="s">
        <v>81</v>
      </c>
      <c r="G43" s="124"/>
      <c r="H43" s="123" t="s">
        <v>80</v>
      </c>
      <c r="I43" s="116"/>
      <c r="J43" s="116" t="s">
        <v>20</v>
      </c>
      <c r="K43" s="116" t="s">
        <v>81</v>
      </c>
      <c r="L43" s="124"/>
      <c r="M43" s="123" t="s">
        <v>80</v>
      </c>
      <c r="N43" s="116"/>
      <c r="O43" s="116" t="s">
        <v>20</v>
      </c>
      <c r="P43" s="116" t="s">
        <v>81</v>
      </c>
      <c r="Q43" s="124"/>
      <c r="R43" s="123" t="s">
        <v>80</v>
      </c>
      <c r="S43" s="116"/>
      <c r="T43" s="116" t="s">
        <v>20</v>
      </c>
      <c r="U43" s="116" t="s">
        <v>81</v>
      </c>
      <c r="V43" s="120"/>
    </row>
    <row r="44" spans="1:22" s="2" customFormat="1" ht="16.5" customHeight="1">
      <c r="A44" s="80"/>
      <c r="B44" s="114"/>
      <c r="C44" s="110" t="str">
        <f>C4</f>
        <v>マリソル松島</v>
      </c>
      <c r="D44" s="111"/>
      <c r="E44" s="111"/>
      <c r="F44" s="111" t="str">
        <f>E3</f>
        <v>SK・SC</v>
      </c>
      <c r="G44" s="83"/>
      <c r="H44" s="110" t="str">
        <f>H6</f>
        <v>FCクォーレ</v>
      </c>
      <c r="I44" s="111"/>
      <c r="J44" s="111"/>
      <c r="K44" s="111" t="str">
        <f>H4</f>
        <v>多賀城ＦＣ</v>
      </c>
      <c r="L44" s="83"/>
      <c r="M44" s="110" t="str">
        <f>O4</f>
        <v>仙台中田</v>
      </c>
      <c r="N44" s="111"/>
      <c r="O44" s="111"/>
      <c r="P44" s="111" t="str">
        <f>M4</f>
        <v>コパ・ムンディアル</v>
      </c>
      <c r="Q44" s="83"/>
      <c r="R44" s="110" t="str">
        <f>R5</f>
        <v>エスペランサ登米</v>
      </c>
      <c r="S44" s="111"/>
      <c r="T44" s="111"/>
      <c r="U44" s="111" t="str">
        <f>T5</f>
        <v>ベガルタ仙台</v>
      </c>
      <c r="V44" s="121"/>
    </row>
    <row r="45" spans="1:22" s="2" customFormat="1" ht="16.5" customHeight="1" thickBot="1">
      <c r="A45" s="112"/>
      <c r="B45" s="115"/>
      <c r="C45" s="118">
        <v>0</v>
      </c>
      <c r="D45" s="117"/>
      <c r="E45" s="117"/>
      <c r="F45" s="117">
        <v>6</v>
      </c>
      <c r="G45" s="119"/>
      <c r="H45" s="118">
        <v>2</v>
      </c>
      <c r="I45" s="117"/>
      <c r="J45" s="117"/>
      <c r="K45" s="117">
        <v>3</v>
      </c>
      <c r="L45" s="119"/>
      <c r="M45" s="118">
        <v>1</v>
      </c>
      <c r="N45" s="117"/>
      <c r="O45" s="117"/>
      <c r="P45" s="117">
        <v>4</v>
      </c>
      <c r="Q45" s="119"/>
      <c r="R45" s="118">
        <v>0</v>
      </c>
      <c r="S45" s="117"/>
      <c r="T45" s="117"/>
      <c r="U45" s="117">
        <v>13</v>
      </c>
      <c r="V45" s="122"/>
    </row>
  </sheetData>
  <sheetProtection/>
  <mergeCells count="405">
    <mergeCell ref="M2:N2"/>
    <mergeCell ref="O2:Q2"/>
    <mergeCell ref="R2:S2"/>
    <mergeCell ref="T2:V2"/>
    <mergeCell ref="C2:D2"/>
    <mergeCell ref="E2:G2"/>
    <mergeCell ref="H2:I2"/>
    <mergeCell ref="J2:L2"/>
    <mergeCell ref="F36:G36"/>
    <mergeCell ref="H36:I36"/>
    <mergeCell ref="J36:J38"/>
    <mergeCell ref="K36:L36"/>
    <mergeCell ref="A36:A38"/>
    <mergeCell ref="B36:B38"/>
    <mergeCell ref="C36:D36"/>
    <mergeCell ref="E36:E38"/>
    <mergeCell ref="R3:S3"/>
    <mergeCell ref="R4:S4"/>
    <mergeCell ref="R5:S5"/>
    <mergeCell ref="R6:S6"/>
    <mergeCell ref="M3:N3"/>
    <mergeCell ref="M4:N4"/>
    <mergeCell ref="M5:N5"/>
    <mergeCell ref="M6:N6"/>
    <mergeCell ref="H3:I3"/>
    <mergeCell ref="H4:I4"/>
    <mergeCell ref="H5:I5"/>
    <mergeCell ref="H6:I6"/>
    <mergeCell ref="U18:V18"/>
    <mergeCell ref="P19:Q19"/>
    <mergeCell ref="R19:S19"/>
    <mergeCell ref="U19:V19"/>
    <mergeCell ref="T18:T19"/>
    <mergeCell ref="P18:Q18"/>
    <mergeCell ref="M18:N18"/>
    <mergeCell ref="K19:L19"/>
    <mergeCell ref="M19:N19"/>
    <mergeCell ref="R18:S18"/>
    <mergeCell ref="E18:E19"/>
    <mergeCell ref="C18:D18"/>
    <mergeCell ref="F18:G18"/>
    <mergeCell ref="H18:I18"/>
    <mergeCell ref="C19:D19"/>
    <mergeCell ref="F19:G19"/>
    <mergeCell ref="H19:I19"/>
    <mergeCell ref="A33:A34"/>
    <mergeCell ref="B33:B34"/>
    <mergeCell ref="C33:D33"/>
    <mergeCell ref="E33:E34"/>
    <mergeCell ref="U16:V16"/>
    <mergeCell ref="P17:Q17"/>
    <mergeCell ref="R17:S17"/>
    <mergeCell ref="U17:V17"/>
    <mergeCell ref="T16:T17"/>
    <mergeCell ref="P16:Q16"/>
    <mergeCell ref="R16:S16"/>
    <mergeCell ref="E16:E17"/>
    <mergeCell ref="F16:G16"/>
    <mergeCell ref="H16:I16"/>
    <mergeCell ref="F17:G17"/>
    <mergeCell ref="H17:I17"/>
    <mergeCell ref="K34:L34"/>
    <mergeCell ref="M34:N34"/>
    <mergeCell ref="P34:Q34"/>
    <mergeCell ref="K17:L17"/>
    <mergeCell ref="M17:N17"/>
    <mergeCell ref="O16:O17"/>
    <mergeCell ref="K16:L16"/>
    <mergeCell ref="M16:N16"/>
    <mergeCell ref="M29:N29"/>
    <mergeCell ref="O29:O30"/>
    <mergeCell ref="T33:T34"/>
    <mergeCell ref="U33:V33"/>
    <mergeCell ref="C34:D34"/>
    <mergeCell ref="F34:G34"/>
    <mergeCell ref="H34:I34"/>
    <mergeCell ref="R34:S34"/>
    <mergeCell ref="U34:V34"/>
    <mergeCell ref="K33:L33"/>
    <mergeCell ref="M33:N33"/>
    <mergeCell ref="O33:O34"/>
    <mergeCell ref="C29:D29"/>
    <mergeCell ref="E29:E30"/>
    <mergeCell ref="C30:D30"/>
    <mergeCell ref="R33:S33"/>
    <mergeCell ref="P33:Q33"/>
    <mergeCell ref="F33:G33"/>
    <mergeCell ref="H33:I33"/>
    <mergeCell ref="J33:J34"/>
    <mergeCell ref="F29:G29"/>
    <mergeCell ref="H29:I29"/>
    <mergeCell ref="U12:V12"/>
    <mergeCell ref="P13:Q13"/>
    <mergeCell ref="R13:S13"/>
    <mergeCell ref="U13:V13"/>
    <mergeCell ref="P12:Q12"/>
    <mergeCell ref="T12:T13"/>
    <mergeCell ref="R12:S12"/>
    <mergeCell ref="E12:E13"/>
    <mergeCell ref="J12:J13"/>
    <mergeCell ref="T14:T15"/>
    <mergeCell ref="M15:N15"/>
    <mergeCell ref="H14:I14"/>
    <mergeCell ref="K14:L14"/>
    <mergeCell ref="H15:I15"/>
    <mergeCell ref="O12:O13"/>
    <mergeCell ref="F13:G13"/>
    <mergeCell ref="H13:I13"/>
    <mergeCell ref="K13:L13"/>
    <mergeCell ref="M13:N13"/>
    <mergeCell ref="H12:I12"/>
    <mergeCell ref="K12:L12"/>
    <mergeCell ref="M12:N12"/>
    <mergeCell ref="F30:G30"/>
    <mergeCell ref="H30:I30"/>
    <mergeCell ref="K30:L30"/>
    <mergeCell ref="R14:S14"/>
    <mergeCell ref="K15:L15"/>
    <mergeCell ref="F15:G15"/>
    <mergeCell ref="J16:J17"/>
    <mergeCell ref="J18:J19"/>
    <mergeCell ref="O18:O19"/>
    <mergeCell ref="K18:L18"/>
    <mergeCell ref="M30:N30"/>
    <mergeCell ref="P30:Q30"/>
    <mergeCell ref="R30:S30"/>
    <mergeCell ref="J29:J30"/>
    <mergeCell ref="K29:L29"/>
    <mergeCell ref="U14:V14"/>
    <mergeCell ref="E14:E15"/>
    <mergeCell ref="J14:J15"/>
    <mergeCell ref="O14:O15"/>
    <mergeCell ref="P15:Q15"/>
    <mergeCell ref="R15:S15"/>
    <mergeCell ref="U15:V15"/>
    <mergeCell ref="M14:N14"/>
    <mergeCell ref="P14:Q14"/>
    <mergeCell ref="F14:G14"/>
    <mergeCell ref="H11:I11"/>
    <mergeCell ref="K11:L11"/>
    <mergeCell ref="M11:N11"/>
    <mergeCell ref="P11:Q11"/>
    <mergeCell ref="J10:J11"/>
    <mergeCell ref="R11:S11"/>
    <mergeCell ref="U11:V11"/>
    <mergeCell ref="H10:I10"/>
    <mergeCell ref="K10:L10"/>
    <mergeCell ref="M10:N10"/>
    <mergeCell ref="P10:Q10"/>
    <mergeCell ref="R10:S10"/>
    <mergeCell ref="U10:V10"/>
    <mergeCell ref="T10:T11"/>
    <mergeCell ref="O10:O11"/>
    <mergeCell ref="K43:L43"/>
    <mergeCell ref="M43:N43"/>
    <mergeCell ref="P43:Q43"/>
    <mergeCell ref="O43:O45"/>
    <mergeCell ref="K44:L44"/>
    <mergeCell ref="M44:N44"/>
    <mergeCell ref="P44:Q44"/>
    <mergeCell ref="K45:L45"/>
    <mergeCell ref="M45:N45"/>
    <mergeCell ref="P45:Q45"/>
    <mergeCell ref="R43:S43"/>
    <mergeCell ref="U43:V43"/>
    <mergeCell ref="T43:T45"/>
    <mergeCell ref="R44:S44"/>
    <mergeCell ref="U44:V44"/>
    <mergeCell ref="R45:S45"/>
    <mergeCell ref="U45:V45"/>
    <mergeCell ref="C43:D43"/>
    <mergeCell ref="F43:G43"/>
    <mergeCell ref="H43:I43"/>
    <mergeCell ref="M36:N36"/>
    <mergeCell ref="C38:D38"/>
    <mergeCell ref="F38:G38"/>
    <mergeCell ref="H38:I38"/>
    <mergeCell ref="K38:L38"/>
    <mergeCell ref="M38:N38"/>
    <mergeCell ref="C37:D37"/>
    <mergeCell ref="A8:A9"/>
    <mergeCell ref="M8:Q8"/>
    <mergeCell ref="R8:V8"/>
    <mergeCell ref="M9:Q9"/>
    <mergeCell ref="R9:V9"/>
    <mergeCell ref="C8:G8"/>
    <mergeCell ref="O27:O28"/>
    <mergeCell ref="H25:I25"/>
    <mergeCell ref="K25:L25"/>
    <mergeCell ref="M25:N25"/>
    <mergeCell ref="H27:I27"/>
    <mergeCell ref="K27:L27"/>
    <mergeCell ref="M27:N27"/>
    <mergeCell ref="J27:J28"/>
    <mergeCell ref="H28:I28"/>
    <mergeCell ref="K28:L28"/>
    <mergeCell ref="H24:I24"/>
    <mergeCell ref="R21:S21"/>
    <mergeCell ref="C20:D20"/>
    <mergeCell ref="F20:G20"/>
    <mergeCell ref="H21:I21"/>
    <mergeCell ref="K21:L21"/>
    <mergeCell ref="M21:N21"/>
    <mergeCell ref="M23:N23"/>
    <mergeCell ref="P23:Q23"/>
    <mergeCell ref="P21:Q21"/>
    <mergeCell ref="U21:V21"/>
    <mergeCell ref="H20:I20"/>
    <mergeCell ref="K20:L20"/>
    <mergeCell ref="M20:N20"/>
    <mergeCell ref="P20:Q20"/>
    <mergeCell ref="R20:S20"/>
    <mergeCell ref="U20:V20"/>
    <mergeCell ref="J20:J21"/>
    <mergeCell ref="O20:O21"/>
    <mergeCell ref="T20:T21"/>
    <mergeCell ref="T36:T38"/>
    <mergeCell ref="P38:Q38"/>
    <mergeCell ref="R38:S38"/>
    <mergeCell ref="P37:Q37"/>
    <mergeCell ref="R37:S37"/>
    <mergeCell ref="U36:V36"/>
    <mergeCell ref="U38:V38"/>
    <mergeCell ref="F37:G37"/>
    <mergeCell ref="H37:I37"/>
    <mergeCell ref="K37:L37"/>
    <mergeCell ref="M37:N37"/>
    <mergeCell ref="U37:V37"/>
    <mergeCell ref="O36:O38"/>
    <mergeCell ref="P36:Q36"/>
    <mergeCell ref="R36:S36"/>
    <mergeCell ref="U23:V23"/>
    <mergeCell ref="H22:I22"/>
    <mergeCell ref="K22:L22"/>
    <mergeCell ref="M22:N22"/>
    <mergeCell ref="P22:Q22"/>
    <mergeCell ref="R22:S22"/>
    <mergeCell ref="U22:V22"/>
    <mergeCell ref="H23:I23"/>
    <mergeCell ref="K23:L23"/>
    <mergeCell ref="J22:J23"/>
    <mergeCell ref="A39:A41"/>
    <mergeCell ref="B39:B41"/>
    <mergeCell ref="C39:D39"/>
    <mergeCell ref="E39:E41"/>
    <mergeCell ref="C40:D40"/>
    <mergeCell ref="C41:D41"/>
    <mergeCell ref="F39:G39"/>
    <mergeCell ref="H39:I39"/>
    <mergeCell ref="J39:J41"/>
    <mergeCell ref="K39:L39"/>
    <mergeCell ref="F40:G40"/>
    <mergeCell ref="H40:I40"/>
    <mergeCell ref="K40:L40"/>
    <mergeCell ref="F41:G41"/>
    <mergeCell ref="H41:I41"/>
    <mergeCell ref="K41:L41"/>
    <mergeCell ref="M39:N39"/>
    <mergeCell ref="O39:O41"/>
    <mergeCell ref="P39:Q39"/>
    <mergeCell ref="R39:S39"/>
    <mergeCell ref="M40:N40"/>
    <mergeCell ref="P40:Q40"/>
    <mergeCell ref="R40:S40"/>
    <mergeCell ref="M41:N41"/>
    <mergeCell ref="P41:Q41"/>
    <mergeCell ref="R41:S41"/>
    <mergeCell ref="T39:T41"/>
    <mergeCell ref="U39:V39"/>
    <mergeCell ref="U40:V40"/>
    <mergeCell ref="U41:V41"/>
    <mergeCell ref="O22:O23"/>
    <mergeCell ref="T22:T23"/>
    <mergeCell ref="P25:Q25"/>
    <mergeCell ref="R25:S25"/>
    <mergeCell ref="J24:J25"/>
    <mergeCell ref="R23:S23"/>
    <mergeCell ref="U25:V25"/>
    <mergeCell ref="K24:L24"/>
    <mergeCell ref="M24:N24"/>
    <mergeCell ref="P24:Q24"/>
    <mergeCell ref="R24:S24"/>
    <mergeCell ref="U24:V24"/>
    <mergeCell ref="T24:T25"/>
    <mergeCell ref="O24:O25"/>
    <mergeCell ref="A43:A45"/>
    <mergeCell ref="B43:B45"/>
    <mergeCell ref="E43:E45"/>
    <mergeCell ref="J43:J45"/>
    <mergeCell ref="C44:D44"/>
    <mergeCell ref="F44:G44"/>
    <mergeCell ref="H44:I44"/>
    <mergeCell ref="C45:D45"/>
    <mergeCell ref="F45:G45"/>
    <mergeCell ref="H45:I45"/>
    <mergeCell ref="H32:I32"/>
    <mergeCell ref="K32:L32"/>
    <mergeCell ref="M32:N32"/>
    <mergeCell ref="O31:O32"/>
    <mergeCell ref="F24:G24"/>
    <mergeCell ref="F25:G25"/>
    <mergeCell ref="R31:S31"/>
    <mergeCell ref="U31:V31"/>
    <mergeCell ref="J31:J32"/>
    <mergeCell ref="T31:T32"/>
    <mergeCell ref="H31:I31"/>
    <mergeCell ref="K31:L31"/>
    <mergeCell ref="M31:N31"/>
    <mergeCell ref="P31:Q31"/>
    <mergeCell ref="P32:Q32"/>
    <mergeCell ref="R32:S32"/>
    <mergeCell ref="U28:V28"/>
    <mergeCell ref="U32:V32"/>
    <mergeCell ref="T29:T30"/>
    <mergeCell ref="U29:V29"/>
    <mergeCell ref="U30:V30"/>
    <mergeCell ref="P29:Q29"/>
    <mergeCell ref="R29:S29"/>
    <mergeCell ref="R27:S27"/>
    <mergeCell ref="U27:V27"/>
    <mergeCell ref="T27:T28"/>
    <mergeCell ref="P28:Q28"/>
    <mergeCell ref="P27:Q27"/>
    <mergeCell ref="R28:S28"/>
    <mergeCell ref="M28:N28"/>
    <mergeCell ref="A18:A19"/>
    <mergeCell ref="B18:B19"/>
    <mergeCell ref="A1:V1"/>
    <mergeCell ref="A16:A17"/>
    <mergeCell ref="B16:B17"/>
    <mergeCell ref="B10:B11"/>
    <mergeCell ref="A10:A11"/>
    <mergeCell ref="A14:A15"/>
    <mergeCell ref="B14:B15"/>
    <mergeCell ref="F10:G10"/>
    <mergeCell ref="E10:E11"/>
    <mergeCell ref="C11:D11"/>
    <mergeCell ref="F11:G11"/>
    <mergeCell ref="C23:D23"/>
    <mergeCell ref="A12:A13"/>
    <mergeCell ref="B12:B13"/>
    <mergeCell ref="C10:D10"/>
    <mergeCell ref="C14:D14"/>
    <mergeCell ref="C15:D15"/>
    <mergeCell ref="C16:D16"/>
    <mergeCell ref="C17:D17"/>
    <mergeCell ref="A20:A21"/>
    <mergeCell ref="B20:B21"/>
    <mergeCell ref="A31:A32"/>
    <mergeCell ref="B31:B32"/>
    <mergeCell ref="A27:A28"/>
    <mergeCell ref="B27:B28"/>
    <mergeCell ref="A29:A30"/>
    <mergeCell ref="B29:B30"/>
    <mergeCell ref="A24:A25"/>
    <mergeCell ref="A22:A23"/>
    <mergeCell ref="B22:B23"/>
    <mergeCell ref="B24:B25"/>
    <mergeCell ref="C31:D31"/>
    <mergeCell ref="F31:G31"/>
    <mergeCell ref="C32:D32"/>
    <mergeCell ref="F32:G32"/>
    <mergeCell ref="E31:E32"/>
    <mergeCell ref="T3:V3"/>
    <mergeCell ref="T4:V4"/>
    <mergeCell ref="T5:V5"/>
    <mergeCell ref="T6:V6"/>
    <mergeCell ref="O3:Q3"/>
    <mergeCell ref="O4:Q4"/>
    <mergeCell ref="O5:Q5"/>
    <mergeCell ref="O6:Q6"/>
    <mergeCell ref="E27:E28"/>
    <mergeCell ref="C27:D27"/>
    <mergeCell ref="J4:L4"/>
    <mergeCell ref="J5:L5"/>
    <mergeCell ref="J6:L6"/>
    <mergeCell ref="F21:G21"/>
    <mergeCell ref="E20:E21"/>
    <mergeCell ref="C21:D21"/>
    <mergeCell ref="C24:D24"/>
    <mergeCell ref="C25:D25"/>
    <mergeCell ref="A42:V42"/>
    <mergeCell ref="E5:G5"/>
    <mergeCell ref="E6:G6"/>
    <mergeCell ref="C28:D28"/>
    <mergeCell ref="F28:G28"/>
    <mergeCell ref="F27:G27"/>
    <mergeCell ref="C12:D12"/>
    <mergeCell ref="F12:G12"/>
    <mergeCell ref="C13:D13"/>
    <mergeCell ref="E24:E25"/>
    <mergeCell ref="E3:G3"/>
    <mergeCell ref="J3:L3"/>
    <mergeCell ref="E22:E23"/>
    <mergeCell ref="H8:L8"/>
    <mergeCell ref="H9:L9"/>
    <mergeCell ref="E4:G4"/>
    <mergeCell ref="C9:G9"/>
    <mergeCell ref="C22:D22"/>
    <mergeCell ref="F22:G22"/>
    <mergeCell ref="F23:G23"/>
    <mergeCell ref="C3:D3"/>
    <mergeCell ref="C4:D4"/>
    <mergeCell ref="C5:D5"/>
    <mergeCell ref="C6:D6"/>
  </mergeCells>
  <printOptions/>
  <pageMargins left="0.22" right="0.15" top="0.51" bottom="0.1968503937007874" header="0.1968503937007874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showGridLines="0" zoomScalePageLayoutView="0" workbookViewId="0" topLeftCell="A1">
      <selection activeCell="H25" sqref="H25"/>
    </sheetView>
  </sheetViews>
  <sheetFormatPr defaultColWidth="9.00390625" defaultRowHeight="13.5"/>
  <cols>
    <col min="1" max="1" width="11.00390625" style="5" customWidth="1"/>
    <col min="2" max="17" width="2.875" style="5" customWidth="1"/>
    <col min="18" max="21" width="4.25390625" style="5" customWidth="1"/>
    <col min="22" max="22" width="4.50390625" style="49" customWidth="1"/>
    <col min="23" max="25" width="4.25390625" style="5" customWidth="1"/>
    <col min="26" max="16384" width="9.00390625" style="5" customWidth="1"/>
  </cols>
  <sheetData>
    <row r="1" spans="1:25" s="1" customFormat="1" ht="25.5" customHeight="1">
      <c r="A1" s="142" t="s">
        <v>118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5" customHeight="1" thickBot="1">
      <c r="A2" s="6"/>
      <c r="B2" s="141" t="s">
        <v>12</v>
      </c>
      <c r="C2" s="141"/>
      <c r="D2" s="141"/>
      <c r="E2" s="141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43"/>
      <c r="S2" s="143"/>
      <c r="T2" s="143"/>
      <c r="U2" s="143"/>
      <c r="V2" s="143"/>
      <c r="W2" s="143"/>
      <c r="X2" s="143"/>
      <c r="Y2" s="7"/>
    </row>
    <row r="3" spans="1:25" s="10" customFormat="1" ht="16.5" customHeight="1" thickBot="1">
      <c r="A3" s="8"/>
      <c r="B3" s="136" t="str">
        <f>'予選'!C3</f>
        <v>増田西</v>
      </c>
      <c r="C3" s="136"/>
      <c r="D3" s="136"/>
      <c r="E3" s="137"/>
      <c r="F3" s="135" t="str">
        <f>'予選'!C4</f>
        <v>マリソル松島</v>
      </c>
      <c r="G3" s="133"/>
      <c r="H3" s="133"/>
      <c r="I3" s="134"/>
      <c r="J3" s="135" t="str">
        <f>'予選'!C5</f>
        <v>六　郷</v>
      </c>
      <c r="K3" s="133"/>
      <c r="L3" s="133"/>
      <c r="M3" s="134"/>
      <c r="N3" s="135" t="str">
        <f>'予選'!C6</f>
        <v>広　渕</v>
      </c>
      <c r="O3" s="133"/>
      <c r="P3" s="133"/>
      <c r="Q3" s="133"/>
      <c r="R3" s="47" t="s">
        <v>11</v>
      </c>
      <c r="S3" s="9" t="s">
        <v>10</v>
      </c>
      <c r="T3" s="9" t="s">
        <v>9</v>
      </c>
      <c r="U3" s="9" t="s">
        <v>8</v>
      </c>
      <c r="V3" s="40" t="s">
        <v>7</v>
      </c>
      <c r="W3" s="40" t="s">
        <v>6</v>
      </c>
      <c r="X3" s="40" t="s">
        <v>5</v>
      </c>
      <c r="Y3" s="41" t="s">
        <v>4</v>
      </c>
    </row>
    <row r="4" spans="1:25" s="10" customFormat="1" ht="16.5" customHeight="1">
      <c r="A4" s="11" t="str">
        <f>B3</f>
        <v>増田西</v>
      </c>
      <c r="B4" s="126"/>
      <c r="C4" s="127"/>
      <c r="D4" s="127"/>
      <c r="E4" s="128"/>
      <c r="F4" s="12" t="s">
        <v>132</v>
      </c>
      <c r="G4" s="50">
        <f>'予選'!C11</f>
        <v>0</v>
      </c>
      <c r="H4" s="13" t="s">
        <v>13</v>
      </c>
      <c r="I4" s="14">
        <f>'予選'!F11</f>
        <v>0</v>
      </c>
      <c r="J4" s="12" t="s">
        <v>134</v>
      </c>
      <c r="K4" s="13">
        <f>'予選'!C19</f>
        <v>2</v>
      </c>
      <c r="L4" s="13" t="s">
        <v>13</v>
      </c>
      <c r="M4" s="14">
        <f>'予選'!F19</f>
        <v>0</v>
      </c>
      <c r="N4" s="12" t="s">
        <v>144</v>
      </c>
      <c r="O4" s="13">
        <f>'予選'!C32</f>
        <v>0</v>
      </c>
      <c r="P4" s="13" t="s">
        <v>13</v>
      </c>
      <c r="Q4" s="13">
        <f>'予選'!F32</f>
        <v>0</v>
      </c>
      <c r="R4" s="15">
        <f>SUM((S4*3)+(T4*1))</f>
        <v>5</v>
      </c>
      <c r="S4" s="16">
        <f>COUNTIF(B4:Q4,"○")</f>
        <v>1</v>
      </c>
      <c r="T4" s="16">
        <f>COUNTIF(B4:Q4,"△")</f>
        <v>2</v>
      </c>
      <c r="U4" s="16">
        <f>COUNTIF(B4:Q4,"●")</f>
        <v>0</v>
      </c>
      <c r="V4" s="51">
        <f>SUM(C4,G4,K4,O4)</f>
        <v>2</v>
      </c>
      <c r="W4" s="16">
        <f>SUM(E4,I4,M4,Q4)</f>
        <v>0</v>
      </c>
      <c r="X4" s="16">
        <f>SUM(V4-W4)</f>
        <v>2</v>
      </c>
      <c r="Y4" s="17">
        <v>2</v>
      </c>
    </row>
    <row r="5" spans="1:25" s="10" customFormat="1" ht="16.5" customHeight="1">
      <c r="A5" s="18" t="str">
        <f>F3</f>
        <v>マリソル松島</v>
      </c>
      <c r="B5" s="11" t="s">
        <v>132</v>
      </c>
      <c r="C5" s="19">
        <f>I4</f>
        <v>0</v>
      </c>
      <c r="D5" s="19" t="s">
        <v>14</v>
      </c>
      <c r="E5" s="20">
        <f>G4</f>
        <v>0</v>
      </c>
      <c r="F5" s="129"/>
      <c r="G5" s="130"/>
      <c r="H5" s="130"/>
      <c r="I5" s="131"/>
      <c r="J5" s="21" t="s">
        <v>135</v>
      </c>
      <c r="K5" s="22">
        <f>'予選'!C28</f>
        <v>4</v>
      </c>
      <c r="L5" s="22" t="s">
        <v>15</v>
      </c>
      <c r="M5" s="23">
        <f>'予選'!F28</f>
        <v>0</v>
      </c>
      <c r="N5" s="24" t="s">
        <v>135</v>
      </c>
      <c r="O5" s="22">
        <f>'予選'!C23</f>
        <v>1</v>
      </c>
      <c r="P5" s="22" t="s">
        <v>15</v>
      </c>
      <c r="Q5" s="22">
        <f>'予選'!F23</f>
        <v>0</v>
      </c>
      <c r="R5" s="27">
        <f>SUM((S5*3)+(T5*1))</f>
        <v>7</v>
      </c>
      <c r="S5" s="28">
        <f>COUNTIF(B5:Q5,"○")</f>
        <v>2</v>
      </c>
      <c r="T5" s="28">
        <f>COUNTIF(B5:Q5,"△")</f>
        <v>1</v>
      </c>
      <c r="U5" s="28">
        <f>COUNTIF(B5:Q5,"●")</f>
        <v>0</v>
      </c>
      <c r="V5" s="28">
        <f>SUM(C5,G5,K5,O5)</f>
        <v>5</v>
      </c>
      <c r="W5" s="28">
        <f>SUM(E5,I5,M5,Q5)</f>
        <v>0</v>
      </c>
      <c r="X5" s="28">
        <f>SUM(V5-W5)</f>
        <v>5</v>
      </c>
      <c r="Y5" s="29">
        <v>1</v>
      </c>
    </row>
    <row r="6" spans="1:25" s="10" customFormat="1" ht="16.5" customHeight="1">
      <c r="A6" s="18" t="str">
        <f>J3</f>
        <v>六　郷</v>
      </c>
      <c r="B6" s="18" t="s">
        <v>130</v>
      </c>
      <c r="C6" s="25">
        <f>M4</f>
        <v>0</v>
      </c>
      <c r="D6" s="25" t="s">
        <v>14</v>
      </c>
      <c r="E6" s="26">
        <f>K4</f>
        <v>2</v>
      </c>
      <c r="F6" s="30" t="s">
        <v>129</v>
      </c>
      <c r="G6" s="22">
        <f>M5</f>
        <v>0</v>
      </c>
      <c r="H6" s="22" t="s">
        <v>14</v>
      </c>
      <c r="I6" s="23">
        <f>K5</f>
        <v>4</v>
      </c>
      <c r="J6" s="129"/>
      <c r="K6" s="130"/>
      <c r="L6" s="130"/>
      <c r="M6" s="131"/>
      <c r="N6" s="24" t="s">
        <v>130</v>
      </c>
      <c r="O6" s="25">
        <f>'予選'!C15</f>
        <v>0</v>
      </c>
      <c r="P6" s="25" t="s">
        <v>14</v>
      </c>
      <c r="Q6" s="25">
        <f>'予選'!F15</f>
        <v>2</v>
      </c>
      <c r="R6" s="27">
        <f>SUM((S6*3)+(T6*1))</f>
        <v>0</v>
      </c>
      <c r="S6" s="28">
        <f>COUNTIF(B6:Q6,"○")</f>
        <v>0</v>
      </c>
      <c r="T6" s="28">
        <f>COUNTIF(B6:Q6,"△")</f>
        <v>0</v>
      </c>
      <c r="U6" s="28">
        <f>COUNTIF(B6:Q6,"●")</f>
        <v>3</v>
      </c>
      <c r="V6" s="28">
        <f>SUM(C6,G6,K6,O6)</f>
        <v>0</v>
      </c>
      <c r="W6" s="28">
        <f>SUM(E6,I6,M6,Q6)</f>
        <v>8</v>
      </c>
      <c r="X6" s="28">
        <f>SUM(V6-W6)</f>
        <v>-8</v>
      </c>
      <c r="Y6" s="29">
        <v>4</v>
      </c>
    </row>
    <row r="7" spans="1:25" s="10" customFormat="1" ht="16.5" customHeight="1" thickBot="1">
      <c r="A7" s="31" t="str">
        <f>N3</f>
        <v>広　渕</v>
      </c>
      <c r="B7" s="31" t="s">
        <v>144</v>
      </c>
      <c r="C7" s="35">
        <f>Q4</f>
        <v>0</v>
      </c>
      <c r="D7" s="35" t="s">
        <v>16</v>
      </c>
      <c r="E7" s="36">
        <f>O4</f>
        <v>0</v>
      </c>
      <c r="F7" s="48" t="s">
        <v>136</v>
      </c>
      <c r="G7" s="32">
        <f>Q5</f>
        <v>0</v>
      </c>
      <c r="H7" s="32" t="s">
        <v>16</v>
      </c>
      <c r="I7" s="33">
        <f>O5</f>
        <v>1</v>
      </c>
      <c r="J7" s="34" t="s">
        <v>135</v>
      </c>
      <c r="K7" s="35">
        <f>Q6</f>
        <v>2</v>
      </c>
      <c r="L7" s="35" t="s">
        <v>16</v>
      </c>
      <c r="M7" s="36">
        <f>O6</f>
        <v>0</v>
      </c>
      <c r="N7" s="138"/>
      <c r="O7" s="139"/>
      <c r="P7" s="139"/>
      <c r="Q7" s="139"/>
      <c r="R7" s="37">
        <f>SUM((S7*3)+(T7*1))</f>
        <v>4</v>
      </c>
      <c r="S7" s="38">
        <f>COUNTIF(B7:Q7,"○")</f>
        <v>1</v>
      </c>
      <c r="T7" s="38">
        <f>COUNTIF(B7:Q7,"△")</f>
        <v>1</v>
      </c>
      <c r="U7" s="38">
        <f>COUNTIF(B7:Q7,"●")</f>
        <v>1</v>
      </c>
      <c r="V7" s="38">
        <f>SUM(C7,G7,K7,O7)</f>
        <v>2</v>
      </c>
      <c r="W7" s="38">
        <f>SUM(E7,I7,M7,Q7)</f>
        <v>1</v>
      </c>
      <c r="X7" s="38">
        <f>SUM(V7-W7)</f>
        <v>1</v>
      </c>
      <c r="Y7" s="39">
        <v>3</v>
      </c>
    </row>
    <row r="8" spans="1:25" ht="16.5" customHeight="1" thickBot="1">
      <c r="A8" s="6"/>
      <c r="B8" s="141" t="s">
        <v>17</v>
      </c>
      <c r="C8" s="141"/>
      <c r="D8" s="141"/>
      <c r="E8" s="141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46">
        <f aca="true" t="shared" si="0" ref="R8:X8">SUM(R4:R7)</f>
        <v>16</v>
      </c>
      <c r="S8" s="46">
        <f t="shared" si="0"/>
        <v>4</v>
      </c>
      <c r="T8" s="46">
        <f t="shared" si="0"/>
        <v>4</v>
      </c>
      <c r="U8" s="46">
        <f t="shared" si="0"/>
        <v>4</v>
      </c>
      <c r="V8" s="46">
        <f t="shared" si="0"/>
        <v>9</v>
      </c>
      <c r="W8" s="46">
        <f t="shared" si="0"/>
        <v>9</v>
      </c>
      <c r="X8" s="46">
        <f t="shared" si="0"/>
        <v>0</v>
      </c>
      <c r="Y8" s="42"/>
    </row>
    <row r="9" spans="1:25" s="10" customFormat="1" ht="16.5" customHeight="1" thickBot="1">
      <c r="A9" s="8"/>
      <c r="B9" s="136" t="str">
        <f>'予選'!E3</f>
        <v>SK・SC</v>
      </c>
      <c r="C9" s="136"/>
      <c r="D9" s="136"/>
      <c r="E9" s="137"/>
      <c r="F9" s="135" t="str">
        <f>'予選'!E4</f>
        <v>RED　EAST</v>
      </c>
      <c r="G9" s="133"/>
      <c r="H9" s="133"/>
      <c r="I9" s="134"/>
      <c r="J9" s="135" t="str">
        <f>'予選'!E5</f>
        <v>上　杉</v>
      </c>
      <c r="K9" s="133"/>
      <c r="L9" s="133"/>
      <c r="M9" s="134"/>
      <c r="N9" s="135" t="str">
        <f>'予選'!E6</f>
        <v>アバンツァーレ</v>
      </c>
      <c r="O9" s="133"/>
      <c r="P9" s="133"/>
      <c r="Q9" s="134"/>
      <c r="R9" s="4" t="s">
        <v>11</v>
      </c>
      <c r="S9" s="9" t="s">
        <v>10</v>
      </c>
      <c r="T9" s="9" t="s">
        <v>9</v>
      </c>
      <c r="U9" s="9" t="s">
        <v>8</v>
      </c>
      <c r="V9" s="40" t="s">
        <v>7</v>
      </c>
      <c r="W9" s="40" t="s">
        <v>6</v>
      </c>
      <c r="X9" s="40" t="s">
        <v>5</v>
      </c>
      <c r="Y9" s="41" t="s">
        <v>4</v>
      </c>
    </row>
    <row r="10" spans="1:25" s="10" customFormat="1" ht="16.5" customHeight="1">
      <c r="A10" s="11" t="str">
        <f>B9</f>
        <v>SK・SC</v>
      </c>
      <c r="B10" s="126"/>
      <c r="C10" s="127"/>
      <c r="D10" s="127"/>
      <c r="E10" s="128"/>
      <c r="F10" s="12" t="s">
        <v>137</v>
      </c>
      <c r="G10" s="44">
        <f>'予選'!C13</f>
        <v>7</v>
      </c>
      <c r="H10" s="13" t="s">
        <v>13</v>
      </c>
      <c r="I10" s="14">
        <f>'予選'!F13</f>
        <v>1</v>
      </c>
      <c r="J10" s="12" t="s">
        <v>137</v>
      </c>
      <c r="K10" s="13">
        <f>'予選'!C21</f>
        <v>4</v>
      </c>
      <c r="L10" s="13" t="s">
        <v>13</v>
      </c>
      <c r="M10" s="14">
        <f>'予選'!F21</f>
        <v>1</v>
      </c>
      <c r="N10" s="12" t="s">
        <v>128</v>
      </c>
      <c r="O10" s="13">
        <f>'予選'!C34</f>
        <v>4</v>
      </c>
      <c r="P10" s="13" t="s">
        <v>13</v>
      </c>
      <c r="Q10" s="14">
        <f>'予選'!F34</f>
        <v>0</v>
      </c>
      <c r="R10" s="15">
        <f>SUM((S10*3)+(T10*1))</f>
        <v>9</v>
      </c>
      <c r="S10" s="16">
        <f>COUNTIF(B10:Q10,"○")</f>
        <v>3</v>
      </c>
      <c r="T10" s="16">
        <f>COUNTIF(B10:Q10,"△")</f>
        <v>0</v>
      </c>
      <c r="U10" s="16">
        <f>COUNTIF(B10:Q10,"●")</f>
        <v>0</v>
      </c>
      <c r="V10" s="52">
        <f>SUM(C10,G10,K10,O10)</f>
        <v>15</v>
      </c>
      <c r="W10" s="16">
        <f>SUM(E10,I10,M10,Q10)</f>
        <v>2</v>
      </c>
      <c r="X10" s="16">
        <f>SUM(V10-W10)</f>
        <v>13</v>
      </c>
      <c r="Y10" s="17">
        <v>1</v>
      </c>
    </row>
    <row r="11" spans="1:25" s="10" customFormat="1" ht="16.5" customHeight="1">
      <c r="A11" s="18" t="str">
        <f>F9</f>
        <v>RED　EAST</v>
      </c>
      <c r="B11" s="11" t="s">
        <v>136</v>
      </c>
      <c r="C11" s="19">
        <f>I10</f>
        <v>1</v>
      </c>
      <c r="D11" s="19" t="s">
        <v>14</v>
      </c>
      <c r="E11" s="20">
        <f>G10</f>
        <v>7</v>
      </c>
      <c r="F11" s="129"/>
      <c r="G11" s="130"/>
      <c r="H11" s="130"/>
      <c r="I11" s="131"/>
      <c r="J11" s="21" t="s">
        <v>128</v>
      </c>
      <c r="K11" s="22">
        <f>'予選'!C30</f>
        <v>2</v>
      </c>
      <c r="L11" s="22" t="s">
        <v>15</v>
      </c>
      <c r="M11" s="23">
        <f>'予選'!F30</f>
        <v>0</v>
      </c>
      <c r="N11" s="24" t="s">
        <v>130</v>
      </c>
      <c r="O11" s="22">
        <f>'予選'!C25</f>
        <v>0</v>
      </c>
      <c r="P11" s="22" t="s">
        <v>15</v>
      </c>
      <c r="Q11" s="23">
        <f>'予選'!F25</f>
        <v>1</v>
      </c>
      <c r="R11" s="27">
        <f>SUM((S11*3)+(T11*1))</f>
        <v>3</v>
      </c>
      <c r="S11" s="28">
        <f>COUNTIF(B11:Q11,"○")</f>
        <v>1</v>
      </c>
      <c r="T11" s="28">
        <f>COUNTIF(B11:Q11,"△")</f>
        <v>0</v>
      </c>
      <c r="U11" s="28">
        <f>COUNTIF(B11:Q11,"●")</f>
        <v>2</v>
      </c>
      <c r="V11" s="28">
        <f>SUM(C11,G11,K11,O11)</f>
        <v>3</v>
      </c>
      <c r="W11" s="28">
        <f>SUM(E11,I11,M11,Q11)</f>
        <v>8</v>
      </c>
      <c r="X11" s="28">
        <f>SUM(V11-W11)</f>
        <v>-5</v>
      </c>
      <c r="Y11" s="29">
        <v>3</v>
      </c>
    </row>
    <row r="12" spans="1:25" s="10" customFormat="1" ht="16.5" customHeight="1">
      <c r="A12" s="18" t="str">
        <f>J9</f>
        <v>上　杉</v>
      </c>
      <c r="B12" s="11" t="s">
        <v>136</v>
      </c>
      <c r="C12" s="25">
        <f>M10</f>
        <v>1</v>
      </c>
      <c r="D12" s="25" t="s">
        <v>14</v>
      </c>
      <c r="E12" s="26">
        <f>K10</f>
        <v>4</v>
      </c>
      <c r="F12" s="30" t="s">
        <v>130</v>
      </c>
      <c r="G12" s="22">
        <f>M11</f>
        <v>0</v>
      </c>
      <c r="H12" s="22" t="s">
        <v>14</v>
      </c>
      <c r="I12" s="23">
        <f>K11</f>
        <v>2</v>
      </c>
      <c r="J12" s="129"/>
      <c r="K12" s="130"/>
      <c r="L12" s="130"/>
      <c r="M12" s="131"/>
      <c r="N12" s="24" t="s">
        <v>135</v>
      </c>
      <c r="O12" s="25">
        <f>'予選'!C17</f>
        <v>3</v>
      </c>
      <c r="P12" s="25" t="s">
        <v>14</v>
      </c>
      <c r="Q12" s="26">
        <f>'予選'!F17</f>
        <v>1</v>
      </c>
      <c r="R12" s="27">
        <f>SUM((S12*3)+(T12*1))</f>
        <v>3</v>
      </c>
      <c r="S12" s="28">
        <f>COUNTIF(B12:Q12,"○")</f>
        <v>1</v>
      </c>
      <c r="T12" s="28">
        <f>COUNTIF(B12:Q12,"△")</f>
        <v>0</v>
      </c>
      <c r="U12" s="28">
        <f>COUNTIF(B12:Q12,"●")</f>
        <v>2</v>
      </c>
      <c r="V12" s="28">
        <f>SUM(C12,G12,K12,O12)</f>
        <v>4</v>
      </c>
      <c r="W12" s="28">
        <f>SUM(E12,I12,M12,Q12)</f>
        <v>7</v>
      </c>
      <c r="X12" s="28">
        <f>SUM(V12-W12)</f>
        <v>-3</v>
      </c>
      <c r="Y12" s="29">
        <v>2</v>
      </c>
    </row>
    <row r="13" spans="1:25" s="10" customFormat="1" ht="16.5" customHeight="1" thickBot="1">
      <c r="A13" s="31" t="str">
        <f>N9</f>
        <v>アバンツァーレ</v>
      </c>
      <c r="B13" s="31" t="s">
        <v>129</v>
      </c>
      <c r="C13" s="35">
        <f>Q10</f>
        <v>0</v>
      </c>
      <c r="D13" s="35" t="s">
        <v>16</v>
      </c>
      <c r="E13" s="36">
        <f>O10</f>
        <v>4</v>
      </c>
      <c r="F13" s="48" t="s">
        <v>135</v>
      </c>
      <c r="G13" s="32">
        <f>Q11</f>
        <v>1</v>
      </c>
      <c r="H13" s="32" t="s">
        <v>16</v>
      </c>
      <c r="I13" s="33">
        <f>O11</f>
        <v>0</v>
      </c>
      <c r="J13" s="34" t="s">
        <v>130</v>
      </c>
      <c r="K13" s="35">
        <f>Q12</f>
        <v>1</v>
      </c>
      <c r="L13" s="35" t="s">
        <v>16</v>
      </c>
      <c r="M13" s="36">
        <f>O12</f>
        <v>3</v>
      </c>
      <c r="N13" s="138"/>
      <c r="O13" s="139"/>
      <c r="P13" s="139"/>
      <c r="Q13" s="140"/>
      <c r="R13" s="37">
        <f>SUM((S13*3)+(T13*1))</f>
        <v>3</v>
      </c>
      <c r="S13" s="38">
        <f>COUNTIF(B13:Q13,"○")</f>
        <v>1</v>
      </c>
      <c r="T13" s="38">
        <f>COUNTIF(B13:Q13,"△")</f>
        <v>0</v>
      </c>
      <c r="U13" s="38">
        <f>COUNTIF(B13:Q13,"●")</f>
        <v>2</v>
      </c>
      <c r="V13" s="38">
        <f>SUM(C13,G13,K13,O13)</f>
        <v>2</v>
      </c>
      <c r="W13" s="38">
        <f>SUM(E13,I13,M13,Q13)</f>
        <v>7</v>
      </c>
      <c r="X13" s="38">
        <f>SUM(V13-W13)</f>
        <v>-5</v>
      </c>
      <c r="Y13" s="39">
        <v>4</v>
      </c>
    </row>
    <row r="14" spans="1:25" ht="16.5" customHeight="1" thickBot="1">
      <c r="A14" s="6"/>
      <c r="B14" s="141" t="s">
        <v>18</v>
      </c>
      <c r="C14" s="141"/>
      <c r="D14" s="141"/>
      <c r="E14" s="141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46">
        <f aca="true" t="shared" si="1" ref="R14:X14">SUM(R10:R13)</f>
        <v>18</v>
      </c>
      <c r="S14" s="46">
        <f t="shared" si="1"/>
        <v>6</v>
      </c>
      <c r="T14" s="46">
        <f t="shared" si="1"/>
        <v>0</v>
      </c>
      <c r="U14" s="46">
        <f t="shared" si="1"/>
        <v>6</v>
      </c>
      <c r="V14" s="46">
        <f t="shared" si="1"/>
        <v>24</v>
      </c>
      <c r="W14" s="46">
        <f t="shared" si="1"/>
        <v>24</v>
      </c>
      <c r="X14" s="46">
        <f t="shared" si="1"/>
        <v>0</v>
      </c>
      <c r="Y14" s="42"/>
    </row>
    <row r="15" spans="1:25" s="10" customFormat="1" ht="16.5" customHeight="1" thickBot="1">
      <c r="A15" s="8"/>
      <c r="B15" s="136" t="str">
        <f>'予選'!H3</f>
        <v>岩　沼</v>
      </c>
      <c r="C15" s="136"/>
      <c r="D15" s="136"/>
      <c r="E15" s="137"/>
      <c r="F15" s="135" t="str">
        <f>'予選'!H4</f>
        <v>多賀城ＦＣ</v>
      </c>
      <c r="G15" s="133"/>
      <c r="H15" s="133"/>
      <c r="I15" s="134"/>
      <c r="J15" s="135" t="str">
        <f>'予選'!H5</f>
        <v>附属FC</v>
      </c>
      <c r="K15" s="133"/>
      <c r="L15" s="133"/>
      <c r="M15" s="134"/>
      <c r="N15" s="135" t="str">
        <f>'予選'!H6</f>
        <v>FCクォーレ</v>
      </c>
      <c r="O15" s="133"/>
      <c r="P15" s="133"/>
      <c r="Q15" s="134"/>
      <c r="R15" s="4" t="s">
        <v>11</v>
      </c>
      <c r="S15" s="9" t="s">
        <v>10</v>
      </c>
      <c r="T15" s="9" t="s">
        <v>9</v>
      </c>
      <c r="U15" s="9" t="s">
        <v>8</v>
      </c>
      <c r="V15" s="40" t="s">
        <v>7</v>
      </c>
      <c r="W15" s="40" t="s">
        <v>6</v>
      </c>
      <c r="X15" s="40" t="s">
        <v>5</v>
      </c>
      <c r="Y15" s="41" t="s">
        <v>4</v>
      </c>
    </row>
    <row r="16" spans="1:25" s="10" customFormat="1" ht="16.5" customHeight="1">
      <c r="A16" s="11" t="str">
        <f>B15</f>
        <v>岩　沼</v>
      </c>
      <c r="B16" s="126"/>
      <c r="C16" s="127"/>
      <c r="D16" s="127"/>
      <c r="E16" s="128"/>
      <c r="F16" s="12" t="s">
        <v>127</v>
      </c>
      <c r="G16" s="13">
        <f>'予選'!H11</f>
        <v>1</v>
      </c>
      <c r="H16" s="13" t="s">
        <v>13</v>
      </c>
      <c r="I16" s="14">
        <f>'予選'!K11</f>
        <v>2</v>
      </c>
      <c r="J16" s="12" t="s">
        <v>127</v>
      </c>
      <c r="K16" s="13">
        <f>'予選'!H19</f>
        <v>0</v>
      </c>
      <c r="L16" s="13" t="s">
        <v>13</v>
      </c>
      <c r="M16" s="14">
        <f>'予選'!K19</f>
        <v>3</v>
      </c>
      <c r="N16" s="12" t="s">
        <v>144</v>
      </c>
      <c r="O16" s="13">
        <f>'予選'!H32</f>
        <v>1</v>
      </c>
      <c r="P16" s="13" t="s">
        <v>13</v>
      </c>
      <c r="Q16" s="14">
        <f>'予選'!K32</f>
        <v>1</v>
      </c>
      <c r="R16" s="15">
        <f>SUM((S16*3)+(T16*1))</f>
        <v>1</v>
      </c>
      <c r="S16" s="16">
        <f>COUNTIF(B16:Q16,"○")</f>
        <v>0</v>
      </c>
      <c r="T16" s="16">
        <f>COUNTIF(B16:Q16,"△")</f>
        <v>1</v>
      </c>
      <c r="U16" s="16">
        <f>COUNTIF(B16:Q16,"●")</f>
        <v>2</v>
      </c>
      <c r="V16" s="52">
        <f>SUM(C16,G16,K16,O16)</f>
        <v>2</v>
      </c>
      <c r="W16" s="16">
        <f>SUM(E16,I16,M16,Q16)</f>
        <v>6</v>
      </c>
      <c r="X16" s="16">
        <f>SUM(V16-W16)</f>
        <v>-4</v>
      </c>
      <c r="Y16" s="17">
        <v>4</v>
      </c>
    </row>
    <row r="17" spans="1:25" s="10" customFormat="1" ht="16.5" customHeight="1">
      <c r="A17" s="18" t="str">
        <f>F15</f>
        <v>多賀城ＦＣ</v>
      </c>
      <c r="B17" s="11" t="s">
        <v>128</v>
      </c>
      <c r="C17" s="19">
        <f>I16</f>
        <v>2</v>
      </c>
      <c r="D17" s="19" t="s">
        <v>14</v>
      </c>
      <c r="E17" s="20">
        <f>G16</f>
        <v>1</v>
      </c>
      <c r="F17" s="129"/>
      <c r="G17" s="130"/>
      <c r="H17" s="130"/>
      <c r="I17" s="131"/>
      <c r="J17" s="21" t="s">
        <v>135</v>
      </c>
      <c r="K17" s="22">
        <f>'予選'!H28</f>
        <v>3</v>
      </c>
      <c r="L17" s="22" t="s">
        <v>15</v>
      </c>
      <c r="M17" s="23">
        <f>'予選'!K28</f>
        <v>1</v>
      </c>
      <c r="N17" s="24" t="s">
        <v>129</v>
      </c>
      <c r="O17" s="22">
        <f>'予選'!H23</f>
        <v>0</v>
      </c>
      <c r="P17" s="22" t="s">
        <v>15</v>
      </c>
      <c r="Q17" s="23">
        <f>'予選'!K23</f>
        <v>1</v>
      </c>
      <c r="R17" s="27">
        <f>SUM((S17*3)+(T17*1))</f>
        <v>6</v>
      </c>
      <c r="S17" s="28">
        <f>COUNTIF(B17:Q17,"○")</f>
        <v>2</v>
      </c>
      <c r="T17" s="28">
        <f>COUNTIF(B17:Q17,"△")</f>
        <v>0</v>
      </c>
      <c r="U17" s="28">
        <f>COUNTIF(B17:Q17,"●")</f>
        <v>1</v>
      </c>
      <c r="V17" s="28">
        <f>SUM(C17,G17,K17,O17)</f>
        <v>5</v>
      </c>
      <c r="W17" s="28">
        <f>SUM(E17,I17,M17,Q17)</f>
        <v>3</v>
      </c>
      <c r="X17" s="28">
        <f>SUM(V17-W17)</f>
        <v>2</v>
      </c>
      <c r="Y17" s="29">
        <v>2</v>
      </c>
    </row>
    <row r="18" spans="1:25" s="10" customFormat="1" ht="16.5" customHeight="1">
      <c r="A18" s="18" t="str">
        <f>J15</f>
        <v>附属FC</v>
      </c>
      <c r="B18" s="18" t="s">
        <v>128</v>
      </c>
      <c r="C18" s="25">
        <f>M16</f>
        <v>3</v>
      </c>
      <c r="D18" s="25" t="s">
        <v>14</v>
      </c>
      <c r="E18" s="26">
        <f>K16</f>
        <v>0</v>
      </c>
      <c r="F18" s="30" t="s">
        <v>129</v>
      </c>
      <c r="G18" s="22">
        <f>M17</f>
        <v>1</v>
      </c>
      <c r="H18" s="22" t="s">
        <v>14</v>
      </c>
      <c r="I18" s="23">
        <f>K17</f>
        <v>3</v>
      </c>
      <c r="J18" s="129"/>
      <c r="K18" s="130"/>
      <c r="L18" s="130"/>
      <c r="M18" s="131"/>
      <c r="N18" s="24" t="s">
        <v>130</v>
      </c>
      <c r="O18" s="25">
        <f>'予選'!H15</f>
        <v>1</v>
      </c>
      <c r="P18" s="25" t="s">
        <v>14</v>
      </c>
      <c r="Q18" s="26">
        <f>'予選'!K15</f>
        <v>2</v>
      </c>
      <c r="R18" s="27">
        <f>SUM((S18*3)+(T18*1))</f>
        <v>3</v>
      </c>
      <c r="S18" s="28">
        <f>COUNTIF(B18:Q18,"○")</f>
        <v>1</v>
      </c>
      <c r="T18" s="28">
        <f>COUNTIF(B18:Q18,"△")</f>
        <v>0</v>
      </c>
      <c r="U18" s="28">
        <f>COUNTIF(B18:Q18,"●")</f>
        <v>2</v>
      </c>
      <c r="V18" s="28">
        <f>SUM(C18,G18,K18,O18)</f>
        <v>5</v>
      </c>
      <c r="W18" s="28">
        <f>SUM(E18,I18,M18,Q18)</f>
        <v>5</v>
      </c>
      <c r="X18" s="28">
        <f>SUM(V18-W18)</f>
        <v>0</v>
      </c>
      <c r="Y18" s="29">
        <v>3</v>
      </c>
    </row>
    <row r="19" spans="1:25" s="10" customFormat="1" ht="16.5" customHeight="1" thickBot="1">
      <c r="A19" s="31" t="str">
        <f>N15</f>
        <v>FCクォーレ</v>
      </c>
      <c r="B19" s="31" t="s">
        <v>144</v>
      </c>
      <c r="C19" s="35">
        <f>Q16</f>
        <v>1</v>
      </c>
      <c r="D19" s="35" t="s">
        <v>16</v>
      </c>
      <c r="E19" s="36">
        <f>O16</f>
        <v>1</v>
      </c>
      <c r="F19" s="48" t="s">
        <v>131</v>
      </c>
      <c r="G19" s="32">
        <f>Q17</f>
        <v>1</v>
      </c>
      <c r="H19" s="32" t="s">
        <v>16</v>
      </c>
      <c r="I19" s="33">
        <f>O17</f>
        <v>0</v>
      </c>
      <c r="J19" s="34" t="s">
        <v>131</v>
      </c>
      <c r="K19" s="35">
        <f>Q18</f>
        <v>2</v>
      </c>
      <c r="L19" s="35" t="s">
        <v>16</v>
      </c>
      <c r="M19" s="36">
        <f>O18</f>
        <v>1</v>
      </c>
      <c r="N19" s="138"/>
      <c r="O19" s="139"/>
      <c r="P19" s="139"/>
      <c r="Q19" s="140"/>
      <c r="R19" s="37">
        <f>SUM((S19*3)+(T19*1))</f>
        <v>7</v>
      </c>
      <c r="S19" s="38">
        <f>COUNTIF(B19:Q19,"○")</f>
        <v>2</v>
      </c>
      <c r="T19" s="38">
        <f>COUNTIF(B19:Q19,"△")</f>
        <v>1</v>
      </c>
      <c r="U19" s="38">
        <f>COUNTIF(B19:Q19,"●")</f>
        <v>0</v>
      </c>
      <c r="V19" s="38">
        <f>SUM(C19,G19,K19,O19)</f>
        <v>4</v>
      </c>
      <c r="W19" s="38">
        <f>SUM(E19,I19,M19,Q19)</f>
        <v>2</v>
      </c>
      <c r="X19" s="38">
        <f>SUM(V19-W19)</f>
        <v>2</v>
      </c>
      <c r="Y19" s="39">
        <v>1</v>
      </c>
    </row>
    <row r="20" spans="1:25" ht="16.5" customHeight="1" thickBot="1">
      <c r="A20" s="6"/>
      <c r="B20" s="141" t="s">
        <v>19</v>
      </c>
      <c r="C20" s="141"/>
      <c r="D20" s="141"/>
      <c r="E20" s="14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46">
        <f aca="true" t="shared" si="2" ref="R20:X20">SUM(R16:R19)</f>
        <v>17</v>
      </c>
      <c r="S20" s="46">
        <f t="shared" si="2"/>
        <v>5</v>
      </c>
      <c r="T20" s="46">
        <f t="shared" si="2"/>
        <v>2</v>
      </c>
      <c r="U20" s="46">
        <f t="shared" si="2"/>
        <v>5</v>
      </c>
      <c r="V20" s="46">
        <f t="shared" si="2"/>
        <v>16</v>
      </c>
      <c r="W20" s="46">
        <f t="shared" si="2"/>
        <v>16</v>
      </c>
      <c r="X20" s="46">
        <f t="shared" si="2"/>
        <v>0</v>
      </c>
      <c r="Y20" s="42"/>
    </row>
    <row r="21" spans="1:25" s="10" customFormat="1" ht="16.5" customHeight="1" thickBot="1">
      <c r="A21" s="8"/>
      <c r="B21" s="136" t="str">
        <f>'予選'!J3</f>
        <v>四郎丸</v>
      </c>
      <c r="C21" s="136"/>
      <c r="D21" s="136"/>
      <c r="E21" s="137"/>
      <c r="F21" s="136" t="str">
        <f>'予選'!J4</f>
        <v>涌谷FC</v>
      </c>
      <c r="G21" s="136"/>
      <c r="H21" s="136"/>
      <c r="I21" s="137"/>
      <c r="J21" s="136" t="str">
        <f>'予選'!J5</f>
        <v>ジュニオール</v>
      </c>
      <c r="K21" s="136"/>
      <c r="L21" s="136"/>
      <c r="M21" s="137"/>
      <c r="N21" s="136" t="str">
        <f>'予選'!J6</f>
        <v>茂庭台</v>
      </c>
      <c r="O21" s="136"/>
      <c r="P21" s="136"/>
      <c r="Q21" s="137"/>
      <c r="R21" s="4" t="s">
        <v>11</v>
      </c>
      <c r="S21" s="9" t="s">
        <v>10</v>
      </c>
      <c r="T21" s="9" t="s">
        <v>9</v>
      </c>
      <c r="U21" s="9" t="s">
        <v>8</v>
      </c>
      <c r="V21" s="40" t="s">
        <v>7</v>
      </c>
      <c r="W21" s="40" t="s">
        <v>6</v>
      </c>
      <c r="X21" s="40" t="s">
        <v>5</v>
      </c>
      <c r="Y21" s="41" t="s">
        <v>4</v>
      </c>
    </row>
    <row r="22" spans="1:25" s="10" customFormat="1" ht="16.5" customHeight="1">
      <c r="A22" s="11" t="str">
        <f>B21</f>
        <v>四郎丸</v>
      </c>
      <c r="B22" s="126"/>
      <c r="C22" s="127"/>
      <c r="D22" s="127"/>
      <c r="E22" s="128"/>
      <c r="F22" s="12" t="s">
        <v>135</v>
      </c>
      <c r="G22" s="13">
        <f>'予選'!H13</f>
        <v>3</v>
      </c>
      <c r="H22" s="13" t="s">
        <v>13</v>
      </c>
      <c r="I22" s="14">
        <f>'予選'!K13</f>
        <v>0</v>
      </c>
      <c r="J22" s="12" t="s">
        <v>137</v>
      </c>
      <c r="K22" s="13">
        <f>'予選'!H21</f>
        <v>4</v>
      </c>
      <c r="L22" s="13" t="s">
        <v>13</v>
      </c>
      <c r="M22" s="14">
        <f>'予選'!K21</f>
        <v>2</v>
      </c>
      <c r="N22" s="12" t="s">
        <v>128</v>
      </c>
      <c r="O22" s="13">
        <f>'予選'!H34</f>
        <v>9</v>
      </c>
      <c r="P22" s="13" t="s">
        <v>13</v>
      </c>
      <c r="Q22" s="14">
        <f>'予選'!K34</f>
        <v>0</v>
      </c>
      <c r="R22" s="15">
        <f>SUM((S22*3)+(T22*1))</f>
        <v>9</v>
      </c>
      <c r="S22" s="16">
        <f>COUNTIF(B22:Q22,"○")</f>
        <v>3</v>
      </c>
      <c r="T22" s="16">
        <f>COUNTIF(B22:Q22,"△")</f>
        <v>0</v>
      </c>
      <c r="U22" s="16">
        <f>COUNTIF(B22:Q22,"●")</f>
        <v>0</v>
      </c>
      <c r="V22" s="52">
        <f>SUM(C22,G22,K22,O22)</f>
        <v>16</v>
      </c>
      <c r="W22" s="16">
        <f>SUM(E22,I22,M22,Q22)</f>
        <v>2</v>
      </c>
      <c r="X22" s="16">
        <f>SUM(V22-W22)</f>
        <v>14</v>
      </c>
      <c r="Y22" s="17">
        <v>1</v>
      </c>
    </row>
    <row r="23" spans="1:25" s="10" customFormat="1" ht="16.5" customHeight="1">
      <c r="A23" s="18" t="str">
        <f>F21</f>
        <v>涌谷FC</v>
      </c>
      <c r="B23" s="11" t="s">
        <v>130</v>
      </c>
      <c r="C23" s="19">
        <f>I22</f>
        <v>0</v>
      </c>
      <c r="D23" s="19" t="s">
        <v>14</v>
      </c>
      <c r="E23" s="20">
        <f>G22</f>
        <v>3</v>
      </c>
      <c r="F23" s="129"/>
      <c r="G23" s="130"/>
      <c r="H23" s="130"/>
      <c r="I23" s="131"/>
      <c r="J23" s="21" t="s">
        <v>144</v>
      </c>
      <c r="K23" s="22">
        <f>'予選'!H30</f>
        <v>0</v>
      </c>
      <c r="L23" s="22" t="s">
        <v>15</v>
      </c>
      <c r="M23" s="23">
        <f>'予選'!K30</f>
        <v>0</v>
      </c>
      <c r="N23" s="24" t="s">
        <v>130</v>
      </c>
      <c r="O23" s="22">
        <f>'予選'!H25</f>
        <v>0</v>
      </c>
      <c r="P23" s="22" t="s">
        <v>15</v>
      </c>
      <c r="Q23" s="23">
        <f>'予選'!K25</f>
        <v>3</v>
      </c>
      <c r="R23" s="27">
        <f>SUM((S23*3)+(T23*1))</f>
        <v>1</v>
      </c>
      <c r="S23" s="28">
        <f>COUNTIF(B23:Q23,"○")</f>
        <v>0</v>
      </c>
      <c r="T23" s="28">
        <f>COUNTIF(B23:Q23,"△")</f>
        <v>1</v>
      </c>
      <c r="U23" s="28">
        <f>COUNTIF(B23:Q23,"●")</f>
        <v>2</v>
      </c>
      <c r="V23" s="53">
        <f>SUM(C23,G23,K23,O23)</f>
        <v>0</v>
      </c>
      <c r="W23" s="28">
        <f>SUM(E23,I23,M23,Q23)</f>
        <v>6</v>
      </c>
      <c r="X23" s="28">
        <f>SUM(V23-W23)</f>
        <v>-6</v>
      </c>
      <c r="Y23" s="29">
        <v>4</v>
      </c>
    </row>
    <row r="24" spans="1:25" s="10" customFormat="1" ht="16.5" customHeight="1">
      <c r="A24" s="18" t="str">
        <f>J21</f>
        <v>ジュニオール</v>
      </c>
      <c r="B24" s="18" t="s">
        <v>136</v>
      </c>
      <c r="C24" s="25">
        <f>M22</f>
        <v>2</v>
      </c>
      <c r="D24" s="25" t="s">
        <v>14</v>
      </c>
      <c r="E24" s="26">
        <f>K22</f>
        <v>4</v>
      </c>
      <c r="F24" s="30" t="s">
        <v>144</v>
      </c>
      <c r="G24" s="22">
        <f>M23</f>
        <v>0</v>
      </c>
      <c r="H24" s="22" t="s">
        <v>14</v>
      </c>
      <c r="I24" s="23">
        <f>K23</f>
        <v>0</v>
      </c>
      <c r="J24" s="129"/>
      <c r="K24" s="130"/>
      <c r="L24" s="130"/>
      <c r="M24" s="131"/>
      <c r="N24" s="24" t="s">
        <v>136</v>
      </c>
      <c r="O24" s="25">
        <f>'予選'!H17</f>
        <v>0</v>
      </c>
      <c r="P24" s="25" t="s">
        <v>14</v>
      </c>
      <c r="Q24" s="26">
        <f>'予選'!K17</f>
        <v>2</v>
      </c>
      <c r="R24" s="27">
        <f>SUM((S24*3)+(T24*1))</f>
        <v>1</v>
      </c>
      <c r="S24" s="28">
        <f>COUNTIF(B24:Q24,"○")</f>
        <v>0</v>
      </c>
      <c r="T24" s="28">
        <f>COUNTIF(B24:Q24,"△")</f>
        <v>1</v>
      </c>
      <c r="U24" s="28">
        <f>COUNTIF(B24:Q24,"●")</f>
        <v>2</v>
      </c>
      <c r="V24" s="53">
        <f>SUM(C24,G24,K24,O24)</f>
        <v>2</v>
      </c>
      <c r="W24" s="28">
        <f>SUM(E24,I24,M24,Q24)</f>
        <v>6</v>
      </c>
      <c r="X24" s="28">
        <f>SUM(V24-W24)</f>
        <v>-4</v>
      </c>
      <c r="Y24" s="29">
        <v>3</v>
      </c>
    </row>
    <row r="25" spans="1:25" s="10" customFormat="1" ht="16.5" customHeight="1" thickBot="1">
      <c r="A25" s="31" t="str">
        <f>N21</f>
        <v>茂庭台</v>
      </c>
      <c r="B25" s="31" t="s">
        <v>129</v>
      </c>
      <c r="C25" s="35">
        <f>Q22</f>
        <v>0</v>
      </c>
      <c r="D25" s="35" t="s">
        <v>16</v>
      </c>
      <c r="E25" s="36">
        <f>O22</f>
        <v>9</v>
      </c>
      <c r="F25" s="48" t="s">
        <v>135</v>
      </c>
      <c r="G25" s="32">
        <f>Q23</f>
        <v>3</v>
      </c>
      <c r="H25" s="32" t="s">
        <v>16</v>
      </c>
      <c r="I25" s="33">
        <f>O23</f>
        <v>0</v>
      </c>
      <c r="J25" s="34" t="s">
        <v>137</v>
      </c>
      <c r="K25" s="35">
        <f>Q24</f>
        <v>2</v>
      </c>
      <c r="L25" s="35" t="s">
        <v>16</v>
      </c>
      <c r="M25" s="36">
        <f>O24</f>
        <v>0</v>
      </c>
      <c r="N25" s="138"/>
      <c r="O25" s="139"/>
      <c r="P25" s="139"/>
      <c r="Q25" s="140"/>
      <c r="R25" s="37">
        <f>SUM((S25*3)+(T25*1))</f>
        <v>6</v>
      </c>
      <c r="S25" s="38">
        <f>COUNTIF(B25:Q25,"○")</f>
        <v>2</v>
      </c>
      <c r="T25" s="38">
        <f>COUNTIF(B25:Q25,"△")</f>
        <v>0</v>
      </c>
      <c r="U25" s="38">
        <f>COUNTIF(B25:Q25,"●")</f>
        <v>1</v>
      </c>
      <c r="V25" s="54">
        <f>SUM(C25,G25,K25,O25)</f>
        <v>5</v>
      </c>
      <c r="W25" s="38">
        <f>SUM(E25,I25,M25,Q25)</f>
        <v>9</v>
      </c>
      <c r="X25" s="38">
        <f>SUM(V25-W25)</f>
        <v>-4</v>
      </c>
      <c r="Y25" s="39">
        <v>2</v>
      </c>
    </row>
    <row r="26" spans="2:25" ht="16.5" customHeight="1" thickBot="1">
      <c r="B26" s="141" t="s">
        <v>25</v>
      </c>
      <c r="C26" s="141"/>
      <c r="D26" s="141"/>
      <c r="E26" s="141"/>
      <c r="R26" s="64">
        <f aca="true" t="shared" si="3" ref="R26:X26">SUM(R22:R25)</f>
        <v>17</v>
      </c>
      <c r="S26" s="64">
        <f t="shared" si="3"/>
        <v>5</v>
      </c>
      <c r="T26" s="64">
        <f t="shared" si="3"/>
        <v>2</v>
      </c>
      <c r="U26" s="64">
        <f t="shared" si="3"/>
        <v>5</v>
      </c>
      <c r="V26" s="65">
        <f t="shared" si="3"/>
        <v>23</v>
      </c>
      <c r="W26" s="64">
        <f t="shared" si="3"/>
        <v>23</v>
      </c>
      <c r="X26" s="64">
        <f t="shared" si="3"/>
        <v>0</v>
      </c>
      <c r="Y26" s="43"/>
    </row>
    <row r="27" spans="1:25" s="10" customFormat="1" ht="16.5" customHeight="1" thickBot="1">
      <c r="A27" s="8"/>
      <c r="B27" s="132" t="str">
        <f>'予選'!M3</f>
        <v>岩沼西</v>
      </c>
      <c r="C27" s="133"/>
      <c r="D27" s="133"/>
      <c r="E27" s="134"/>
      <c r="F27" s="135" t="str">
        <f>'予選'!M4</f>
        <v>コパ・ムンディアル</v>
      </c>
      <c r="G27" s="133"/>
      <c r="H27" s="133"/>
      <c r="I27" s="134"/>
      <c r="J27" s="135" t="str">
        <f>'予選'!M5</f>
        <v>デポルテ</v>
      </c>
      <c r="K27" s="133"/>
      <c r="L27" s="133"/>
      <c r="M27" s="134"/>
      <c r="N27" s="135" t="str">
        <f>'予選'!M6</f>
        <v>FC・NANGO</v>
      </c>
      <c r="O27" s="133"/>
      <c r="P27" s="133"/>
      <c r="Q27" s="134"/>
      <c r="R27" s="4" t="s">
        <v>11</v>
      </c>
      <c r="S27" s="9" t="s">
        <v>10</v>
      </c>
      <c r="T27" s="9" t="s">
        <v>9</v>
      </c>
      <c r="U27" s="9" t="s">
        <v>8</v>
      </c>
      <c r="V27" s="55" t="s">
        <v>7</v>
      </c>
      <c r="W27" s="40" t="s">
        <v>6</v>
      </c>
      <c r="X27" s="40" t="s">
        <v>5</v>
      </c>
      <c r="Y27" s="41" t="s">
        <v>4</v>
      </c>
    </row>
    <row r="28" spans="1:25" s="10" customFormat="1" ht="16.5" customHeight="1">
      <c r="A28" s="11" t="str">
        <f>B27</f>
        <v>岩沼西</v>
      </c>
      <c r="B28" s="126"/>
      <c r="C28" s="127"/>
      <c r="D28" s="127"/>
      <c r="E28" s="128"/>
      <c r="F28" s="12" t="s">
        <v>130</v>
      </c>
      <c r="G28" s="44">
        <f>'予選'!M11</f>
        <v>1</v>
      </c>
      <c r="H28" s="13" t="s">
        <v>13</v>
      </c>
      <c r="I28" s="14">
        <f>'予選'!P11</f>
        <v>5</v>
      </c>
      <c r="J28" s="12" t="s">
        <v>135</v>
      </c>
      <c r="K28" s="13">
        <f>'予選'!M19</f>
        <v>3</v>
      </c>
      <c r="L28" s="13" t="s">
        <v>13</v>
      </c>
      <c r="M28" s="14">
        <f>'予選'!P19</f>
        <v>2</v>
      </c>
      <c r="N28" s="12" t="s">
        <v>130</v>
      </c>
      <c r="O28" s="13">
        <f>'予選'!M32</f>
        <v>0</v>
      </c>
      <c r="P28" s="13" t="s">
        <v>13</v>
      </c>
      <c r="Q28" s="14">
        <f>'予選'!P32</f>
        <v>4</v>
      </c>
      <c r="R28" s="15">
        <f>SUM((S28*3)+(T28*1))</f>
        <v>3</v>
      </c>
      <c r="S28" s="16">
        <f>COUNTIF(B28:Q28,"○")</f>
        <v>1</v>
      </c>
      <c r="T28" s="16">
        <f>COUNTIF(B28:Q28,"△")</f>
        <v>0</v>
      </c>
      <c r="U28" s="16">
        <f>COUNTIF(B28:Q28,"●")</f>
        <v>2</v>
      </c>
      <c r="V28" s="52">
        <f>SUM(C28,G28,K28,O28)</f>
        <v>4</v>
      </c>
      <c r="W28" s="16">
        <f>SUM(E28,I28,M28,Q28)</f>
        <v>11</v>
      </c>
      <c r="X28" s="16">
        <f>SUM(V28-W28)</f>
        <v>-7</v>
      </c>
      <c r="Y28" s="17">
        <v>3</v>
      </c>
    </row>
    <row r="29" spans="1:25" s="10" customFormat="1" ht="16.5" customHeight="1">
      <c r="A29" s="18" t="str">
        <f>F27</f>
        <v>コパ・ムンディアル</v>
      </c>
      <c r="B29" s="11" t="s">
        <v>137</v>
      </c>
      <c r="C29" s="19">
        <f>I28</f>
        <v>5</v>
      </c>
      <c r="D29" s="19" t="s">
        <v>13</v>
      </c>
      <c r="E29" s="20">
        <f>G28</f>
        <v>1</v>
      </c>
      <c r="F29" s="129"/>
      <c r="G29" s="130"/>
      <c r="H29" s="130"/>
      <c r="I29" s="131"/>
      <c r="J29" s="21" t="s">
        <v>128</v>
      </c>
      <c r="K29" s="22">
        <f>'予選'!M28</f>
        <v>7</v>
      </c>
      <c r="L29" s="22" t="s">
        <v>13</v>
      </c>
      <c r="M29" s="23">
        <f>'予選'!P28</f>
        <v>0</v>
      </c>
      <c r="N29" s="24" t="s">
        <v>130</v>
      </c>
      <c r="O29" s="22">
        <f>'予選'!M23</f>
        <v>2</v>
      </c>
      <c r="P29" s="22" t="s">
        <v>13</v>
      </c>
      <c r="Q29" s="23">
        <f>'予選'!P23</f>
        <v>3</v>
      </c>
      <c r="R29" s="27">
        <f>SUM((S29*3)+(T29*1))</f>
        <v>6</v>
      </c>
      <c r="S29" s="28">
        <f>COUNTIF(B29:Q29,"○")</f>
        <v>2</v>
      </c>
      <c r="T29" s="28">
        <f>COUNTIF(B29:Q29,"△")</f>
        <v>0</v>
      </c>
      <c r="U29" s="28">
        <f>COUNTIF(B29:Q29,"●")</f>
        <v>1</v>
      </c>
      <c r="V29" s="53">
        <f>SUM(C29,G29,K29,O29)</f>
        <v>14</v>
      </c>
      <c r="W29" s="28">
        <f>SUM(E29,I29,M29,Q29)</f>
        <v>4</v>
      </c>
      <c r="X29" s="28">
        <f>SUM(V29-W29)</f>
        <v>10</v>
      </c>
      <c r="Y29" s="29">
        <v>2</v>
      </c>
    </row>
    <row r="30" spans="1:25" s="10" customFormat="1" ht="16.5" customHeight="1">
      <c r="A30" s="18" t="str">
        <f>J27</f>
        <v>デポルテ</v>
      </c>
      <c r="B30" s="18" t="s">
        <v>136</v>
      </c>
      <c r="C30" s="25">
        <f>M28</f>
        <v>2</v>
      </c>
      <c r="D30" s="25" t="s">
        <v>13</v>
      </c>
      <c r="E30" s="26">
        <f>K28</f>
        <v>3</v>
      </c>
      <c r="F30" s="30" t="s">
        <v>129</v>
      </c>
      <c r="G30" s="22">
        <f>M29</f>
        <v>0</v>
      </c>
      <c r="H30" s="22" t="s">
        <v>13</v>
      </c>
      <c r="I30" s="23">
        <f>K29</f>
        <v>7</v>
      </c>
      <c r="J30" s="129"/>
      <c r="K30" s="130"/>
      <c r="L30" s="130"/>
      <c r="M30" s="131"/>
      <c r="N30" s="24" t="s">
        <v>132</v>
      </c>
      <c r="O30" s="25">
        <f>'予選'!M15</f>
        <v>1</v>
      </c>
      <c r="P30" s="25" t="s">
        <v>13</v>
      </c>
      <c r="Q30" s="26">
        <f>'予選'!P15</f>
        <v>1</v>
      </c>
      <c r="R30" s="27">
        <f>SUM((S30*3)+(T30*1))</f>
        <v>1</v>
      </c>
      <c r="S30" s="28">
        <f>COUNTIF(B30:Q30,"○")</f>
        <v>0</v>
      </c>
      <c r="T30" s="28">
        <f>COUNTIF(B30:Q30,"△")</f>
        <v>1</v>
      </c>
      <c r="U30" s="28">
        <f>COUNTIF(B30:Q30,"●")</f>
        <v>2</v>
      </c>
      <c r="V30" s="53">
        <f>SUM(C30,G30,K30,O30)</f>
        <v>3</v>
      </c>
      <c r="W30" s="28">
        <f>SUM(E30,I30,M30,Q30)</f>
        <v>11</v>
      </c>
      <c r="X30" s="28">
        <f>SUM(V30-W30)</f>
        <v>-8</v>
      </c>
      <c r="Y30" s="29">
        <v>4</v>
      </c>
    </row>
    <row r="31" spans="1:25" s="10" customFormat="1" ht="16.5" customHeight="1" thickBot="1">
      <c r="A31" s="31" t="str">
        <f>N27</f>
        <v>FC・NANGO</v>
      </c>
      <c r="B31" s="31" t="s">
        <v>128</v>
      </c>
      <c r="C31" s="35">
        <f>Q28</f>
        <v>4</v>
      </c>
      <c r="D31" s="35" t="s">
        <v>13</v>
      </c>
      <c r="E31" s="36">
        <f>O28</f>
        <v>0</v>
      </c>
      <c r="F31" s="48" t="s">
        <v>135</v>
      </c>
      <c r="G31" s="32">
        <f>Q29</f>
        <v>3</v>
      </c>
      <c r="H31" s="32" t="s">
        <v>13</v>
      </c>
      <c r="I31" s="33">
        <f>O29</f>
        <v>2</v>
      </c>
      <c r="J31" s="34" t="s">
        <v>133</v>
      </c>
      <c r="K31" s="35">
        <f>Q30</f>
        <v>1</v>
      </c>
      <c r="L31" s="35" t="s">
        <v>13</v>
      </c>
      <c r="M31" s="36">
        <f>O30</f>
        <v>1</v>
      </c>
      <c r="N31" s="138"/>
      <c r="O31" s="139"/>
      <c r="P31" s="139"/>
      <c r="Q31" s="144"/>
      <c r="R31" s="37">
        <f>SUM((S31*3)+(T31*1))</f>
        <v>7</v>
      </c>
      <c r="S31" s="38">
        <f>COUNTIF(B31:Q31,"○")</f>
        <v>2</v>
      </c>
      <c r="T31" s="38">
        <f>COUNTIF(B31:Q31,"△")</f>
        <v>1</v>
      </c>
      <c r="U31" s="38">
        <f>COUNTIF(B31:Q31,"●")</f>
        <v>0</v>
      </c>
      <c r="V31" s="54">
        <f>SUM(C31,G31,K31,O31)</f>
        <v>8</v>
      </c>
      <c r="W31" s="38">
        <f>SUM(E31,I31,M31,Q31)</f>
        <v>3</v>
      </c>
      <c r="X31" s="38">
        <f>SUM(V31-W31)</f>
        <v>5</v>
      </c>
      <c r="Y31" s="39">
        <v>1</v>
      </c>
    </row>
    <row r="32" spans="1:25" ht="16.5" customHeight="1" thickBot="1">
      <c r="A32" s="6"/>
      <c r="B32" s="141" t="s">
        <v>26</v>
      </c>
      <c r="C32" s="141"/>
      <c r="D32" s="141"/>
      <c r="E32" s="141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46">
        <f aca="true" t="shared" si="4" ref="R32:X32">SUM(R28:R31)</f>
        <v>17</v>
      </c>
      <c r="S32" s="46">
        <f t="shared" si="4"/>
        <v>5</v>
      </c>
      <c r="T32" s="46">
        <f t="shared" si="4"/>
        <v>2</v>
      </c>
      <c r="U32" s="46">
        <f t="shared" si="4"/>
        <v>5</v>
      </c>
      <c r="V32" s="66">
        <f t="shared" si="4"/>
        <v>29</v>
      </c>
      <c r="W32" s="46">
        <f t="shared" si="4"/>
        <v>29</v>
      </c>
      <c r="X32" s="46">
        <f t="shared" si="4"/>
        <v>0</v>
      </c>
      <c r="Y32" s="42"/>
    </row>
    <row r="33" spans="1:25" s="10" customFormat="1" ht="16.5" customHeight="1" thickBot="1">
      <c r="A33" s="8"/>
      <c r="B33" s="132" t="str">
        <f>'予選'!O3</f>
        <v>白　石</v>
      </c>
      <c r="C33" s="133"/>
      <c r="D33" s="133"/>
      <c r="E33" s="134"/>
      <c r="F33" s="135" t="str">
        <f>'予選'!O4</f>
        <v>仙台中田</v>
      </c>
      <c r="G33" s="133"/>
      <c r="H33" s="133"/>
      <c r="I33" s="134"/>
      <c r="J33" s="135" t="str">
        <f>'予選'!O5</f>
        <v>将　監</v>
      </c>
      <c r="K33" s="133"/>
      <c r="L33" s="133"/>
      <c r="M33" s="134"/>
      <c r="N33" s="135" t="str">
        <f>'予選'!O6</f>
        <v>北仙台</v>
      </c>
      <c r="O33" s="133"/>
      <c r="P33" s="133"/>
      <c r="Q33" s="134"/>
      <c r="R33" s="4" t="s">
        <v>11</v>
      </c>
      <c r="S33" s="9" t="s">
        <v>10</v>
      </c>
      <c r="T33" s="9" t="s">
        <v>9</v>
      </c>
      <c r="U33" s="9" t="s">
        <v>8</v>
      </c>
      <c r="V33" s="55" t="s">
        <v>7</v>
      </c>
      <c r="W33" s="40" t="s">
        <v>6</v>
      </c>
      <c r="X33" s="40" t="s">
        <v>5</v>
      </c>
      <c r="Y33" s="41" t="s">
        <v>4</v>
      </c>
    </row>
    <row r="34" spans="1:25" s="10" customFormat="1" ht="16.5" customHeight="1">
      <c r="A34" s="11" t="str">
        <f>B33</f>
        <v>白　石</v>
      </c>
      <c r="B34" s="126"/>
      <c r="C34" s="127"/>
      <c r="D34" s="127"/>
      <c r="E34" s="128"/>
      <c r="F34" s="12" t="s">
        <v>130</v>
      </c>
      <c r="G34" s="44">
        <f>'予選'!M13</f>
        <v>1</v>
      </c>
      <c r="H34" s="13" t="s">
        <v>13</v>
      </c>
      <c r="I34" s="14">
        <f>'予選'!P13</f>
        <v>2</v>
      </c>
      <c r="J34" s="12" t="s">
        <v>132</v>
      </c>
      <c r="K34" s="13">
        <f>'予選'!M21</f>
        <v>0</v>
      </c>
      <c r="L34" s="13" t="s">
        <v>13</v>
      </c>
      <c r="M34" s="14">
        <f>'予選'!P21</f>
        <v>0</v>
      </c>
      <c r="N34" s="12" t="s">
        <v>129</v>
      </c>
      <c r="O34" s="13">
        <f>'予選'!M34</f>
        <v>0</v>
      </c>
      <c r="P34" s="13" t="s">
        <v>13</v>
      </c>
      <c r="Q34" s="14">
        <f>'予選'!P34</f>
        <v>3</v>
      </c>
      <c r="R34" s="15">
        <f>SUM((S34*3)+(T34*1))</f>
        <v>1</v>
      </c>
      <c r="S34" s="16">
        <f>COUNTIF(B34:Q34,"○")</f>
        <v>0</v>
      </c>
      <c r="T34" s="16">
        <f>COUNTIF(B34:Q34,"△")</f>
        <v>1</v>
      </c>
      <c r="U34" s="16">
        <f>COUNTIF(B34:Q34,"●")</f>
        <v>2</v>
      </c>
      <c r="V34" s="52">
        <f>SUM(C34,G34,K34,O34)</f>
        <v>1</v>
      </c>
      <c r="W34" s="16">
        <f>SUM(E34,I34,M34,Q34)</f>
        <v>5</v>
      </c>
      <c r="X34" s="16">
        <f>SUM(V34-W34)</f>
        <v>-4</v>
      </c>
      <c r="Y34" s="17">
        <v>4</v>
      </c>
    </row>
    <row r="35" spans="1:25" s="10" customFormat="1" ht="16.5" customHeight="1">
      <c r="A35" s="18" t="str">
        <f>F33</f>
        <v>仙台中田</v>
      </c>
      <c r="B35" s="11" t="s">
        <v>135</v>
      </c>
      <c r="C35" s="19">
        <f>I34</f>
        <v>2</v>
      </c>
      <c r="D35" s="19" t="s">
        <v>13</v>
      </c>
      <c r="E35" s="20">
        <f>G34</f>
        <v>1</v>
      </c>
      <c r="F35" s="129"/>
      <c r="G35" s="130"/>
      <c r="H35" s="130"/>
      <c r="I35" s="131"/>
      <c r="J35" s="21" t="s">
        <v>128</v>
      </c>
      <c r="K35" s="22">
        <f>'予選'!M30</f>
        <v>2</v>
      </c>
      <c r="L35" s="22" t="s">
        <v>13</v>
      </c>
      <c r="M35" s="23">
        <f>'予選'!P30</f>
        <v>1</v>
      </c>
      <c r="N35" s="24" t="s">
        <v>130</v>
      </c>
      <c r="O35" s="22">
        <f>'予選'!M25</f>
        <v>1</v>
      </c>
      <c r="P35" s="22" t="s">
        <v>13</v>
      </c>
      <c r="Q35" s="23">
        <f>'予選'!P25</f>
        <v>2</v>
      </c>
      <c r="R35" s="27">
        <f>SUM((S35*3)+(T35*1))</f>
        <v>6</v>
      </c>
      <c r="S35" s="28">
        <f>COUNTIF(B35:Q35,"○")</f>
        <v>2</v>
      </c>
      <c r="T35" s="28">
        <f>COUNTIF(B35:Q35,"△")</f>
        <v>0</v>
      </c>
      <c r="U35" s="28">
        <f>COUNTIF(B35:Q35,"●")</f>
        <v>1</v>
      </c>
      <c r="V35" s="53">
        <f>SUM(C35,G35,K35,O35)</f>
        <v>5</v>
      </c>
      <c r="W35" s="28">
        <f>SUM(E35,I35,M35,Q35)</f>
        <v>4</v>
      </c>
      <c r="X35" s="28">
        <f>SUM(V35-W35)</f>
        <v>1</v>
      </c>
      <c r="Y35" s="29">
        <v>2</v>
      </c>
    </row>
    <row r="36" spans="1:25" s="10" customFormat="1" ht="16.5" customHeight="1">
      <c r="A36" s="18" t="str">
        <f>J33</f>
        <v>将　監</v>
      </c>
      <c r="B36" s="18" t="s">
        <v>133</v>
      </c>
      <c r="C36" s="25">
        <f>M34</f>
        <v>0</v>
      </c>
      <c r="D36" s="25" t="s">
        <v>13</v>
      </c>
      <c r="E36" s="26">
        <f>K34</f>
        <v>0</v>
      </c>
      <c r="F36" s="30" t="s">
        <v>129</v>
      </c>
      <c r="G36" s="22">
        <f>M35</f>
        <v>1</v>
      </c>
      <c r="H36" s="22" t="s">
        <v>13</v>
      </c>
      <c r="I36" s="23">
        <f>K35</f>
        <v>2</v>
      </c>
      <c r="J36" s="129"/>
      <c r="K36" s="130"/>
      <c r="L36" s="130"/>
      <c r="M36" s="131"/>
      <c r="N36" s="24" t="s">
        <v>130</v>
      </c>
      <c r="O36" s="25">
        <f>'予選'!M17</f>
        <v>0</v>
      </c>
      <c r="P36" s="25" t="s">
        <v>13</v>
      </c>
      <c r="Q36" s="26">
        <f>'予選'!P17</f>
        <v>5</v>
      </c>
      <c r="R36" s="27">
        <f>SUM((S36*3)+(T36*1))</f>
        <v>1</v>
      </c>
      <c r="S36" s="28">
        <f>COUNTIF(B36:Q36,"○")</f>
        <v>0</v>
      </c>
      <c r="T36" s="28">
        <f>COUNTIF(B36:Q36,"△")</f>
        <v>1</v>
      </c>
      <c r="U36" s="28">
        <f>COUNTIF(B36:Q36,"●")</f>
        <v>2</v>
      </c>
      <c r="V36" s="53">
        <f>SUM(C36,G36,K36,O36)</f>
        <v>1</v>
      </c>
      <c r="W36" s="28">
        <f>SUM(E36,I36,M36,Q36)</f>
        <v>7</v>
      </c>
      <c r="X36" s="28">
        <f>SUM(V36-W36)</f>
        <v>-6</v>
      </c>
      <c r="Y36" s="29">
        <v>3</v>
      </c>
    </row>
    <row r="37" spans="1:25" s="10" customFormat="1" ht="16.5" customHeight="1" thickBot="1">
      <c r="A37" s="31" t="str">
        <f>N33</f>
        <v>北仙台</v>
      </c>
      <c r="B37" s="31" t="s">
        <v>128</v>
      </c>
      <c r="C37" s="35">
        <f>Q34</f>
        <v>3</v>
      </c>
      <c r="D37" s="35" t="s">
        <v>13</v>
      </c>
      <c r="E37" s="36">
        <f>O34</f>
        <v>0</v>
      </c>
      <c r="F37" s="48" t="s">
        <v>135</v>
      </c>
      <c r="G37" s="32">
        <f>Q35</f>
        <v>2</v>
      </c>
      <c r="H37" s="32" t="s">
        <v>13</v>
      </c>
      <c r="I37" s="33">
        <f>O35</f>
        <v>1</v>
      </c>
      <c r="J37" s="34" t="s">
        <v>137</v>
      </c>
      <c r="K37" s="35">
        <f>Q36</f>
        <v>5</v>
      </c>
      <c r="L37" s="35" t="s">
        <v>13</v>
      </c>
      <c r="M37" s="36">
        <f>O36</f>
        <v>0</v>
      </c>
      <c r="N37" s="138"/>
      <c r="O37" s="139"/>
      <c r="P37" s="139"/>
      <c r="Q37" s="144"/>
      <c r="R37" s="37">
        <f>SUM((S37*3)+(T37*1))</f>
        <v>9</v>
      </c>
      <c r="S37" s="38">
        <f>COUNTIF(B37:Q37,"○")</f>
        <v>3</v>
      </c>
      <c r="T37" s="38">
        <f>COUNTIF(B37:Q37,"△")</f>
        <v>0</v>
      </c>
      <c r="U37" s="38">
        <f>COUNTIF(B37:Q37,"●")</f>
        <v>0</v>
      </c>
      <c r="V37" s="54">
        <f>SUM(C37,G37,K37,O37)</f>
        <v>10</v>
      </c>
      <c r="W37" s="38">
        <f>SUM(E37,I37,M37,Q37)</f>
        <v>1</v>
      </c>
      <c r="X37" s="38">
        <f>SUM(V37-W37)</f>
        <v>9</v>
      </c>
      <c r="Y37" s="39">
        <v>1</v>
      </c>
    </row>
    <row r="38" spans="1:25" ht="16.5" customHeight="1" thickBot="1">
      <c r="A38" s="6"/>
      <c r="B38" s="141" t="s">
        <v>27</v>
      </c>
      <c r="C38" s="141"/>
      <c r="D38" s="141"/>
      <c r="E38" s="14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46">
        <f aca="true" t="shared" si="5" ref="R38:X38">SUM(R34:R37)</f>
        <v>17</v>
      </c>
      <c r="S38" s="46">
        <f t="shared" si="5"/>
        <v>5</v>
      </c>
      <c r="T38" s="46">
        <f t="shared" si="5"/>
        <v>2</v>
      </c>
      <c r="U38" s="46">
        <f t="shared" si="5"/>
        <v>5</v>
      </c>
      <c r="V38" s="66">
        <f t="shared" si="5"/>
        <v>17</v>
      </c>
      <c r="W38" s="46">
        <f t="shared" si="5"/>
        <v>17</v>
      </c>
      <c r="X38" s="46">
        <f t="shared" si="5"/>
        <v>0</v>
      </c>
      <c r="Y38" s="42"/>
    </row>
    <row r="39" spans="1:25" s="10" customFormat="1" ht="16.5" customHeight="1" thickBot="1">
      <c r="A39" s="8"/>
      <c r="B39" s="132" t="str">
        <f>'予選'!R3</f>
        <v>やまもとJFC</v>
      </c>
      <c r="C39" s="133"/>
      <c r="D39" s="133"/>
      <c r="E39" s="134"/>
      <c r="F39" s="135" t="str">
        <f>'予選'!R4</f>
        <v>古川杉の子</v>
      </c>
      <c r="G39" s="133"/>
      <c r="H39" s="133"/>
      <c r="I39" s="134"/>
      <c r="J39" s="135" t="str">
        <f>'予選'!R5</f>
        <v>エスペランサ登米</v>
      </c>
      <c r="K39" s="133"/>
      <c r="L39" s="133"/>
      <c r="M39" s="134"/>
      <c r="N39" s="135" t="str">
        <f>'予選'!R6</f>
        <v>鳴瀬・野蒜</v>
      </c>
      <c r="O39" s="133"/>
      <c r="P39" s="133"/>
      <c r="Q39" s="134"/>
      <c r="R39" s="4" t="s">
        <v>11</v>
      </c>
      <c r="S39" s="9" t="s">
        <v>10</v>
      </c>
      <c r="T39" s="9" t="s">
        <v>9</v>
      </c>
      <c r="U39" s="9" t="s">
        <v>8</v>
      </c>
      <c r="V39" s="55" t="s">
        <v>7</v>
      </c>
      <c r="W39" s="40" t="s">
        <v>6</v>
      </c>
      <c r="X39" s="40" t="s">
        <v>5</v>
      </c>
      <c r="Y39" s="41" t="s">
        <v>4</v>
      </c>
    </row>
    <row r="40" spans="1:25" s="10" customFormat="1" ht="16.5" customHeight="1">
      <c r="A40" s="11" t="str">
        <f>B39</f>
        <v>やまもとJFC</v>
      </c>
      <c r="B40" s="126"/>
      <c r="C40" s="127"/>
      <c r="D40" s="127"/>
      <c r="E40" s="128"/>
      <c r="F40" s="12" t="s">
        <v>137</v>
      </c>
      <c r="G40" s="13">
        <f>'予選'!R11</f>
        <v>3</v>
      </c>
      <c r="H40" s="13" t="s">
        <v>13</v>
      </c>
      <c r="I40" s="14">
        <f>'予選'!U11</f>
        <v>0</v>
      </c>
      <c r="J40" s="12" t="s">
        <v>137</v>
      </c>
      <c r="K40" s="13">
        <f>'予選'!R19</f>
        <v>1</v>
      </c>
      <c r="L40" s="13" t="s">
        <v>13</v>
      </c>
      <c r="M40" s="14">
        <f>'予選'!U19</f>
        <v>0</v>
      </c>
      <c r="N40" s="12" t="s">
        <v>129</v>
      </c>
      <c r="O40" s="13">
        <f>'予選'!R32</f>
        <v>1</v>
      </c>
      <c r="P40" s="13" t="s">
        <v>13</v>
      </c>
      <c r="Q40" s="14">
        <f>'予選'!U32</f>
        <v>2</v>
      </c>
      <c r="R40" s="15">
        <f>SUM((S40*3)+(T40*1))</f>
        <v>6</v>
      </c>
      <c r="S40" s="16">
        <f>COUNTIF(B40:Q40,"○")</f>
        <v>2</v>
      </c>
      <c r="T40" s="16">
        <f>COUNTIF(B40:Q40,"△")</f>
        <v>0</v>
      </c>
      <c r="U40" s="16">
        <f>COUNTIF(B40:Q40,"●")</f>
        <v>1</v>
      </c>
      <c r="V40" s="52">
        <f>SUM(C40,G40,K40,O40)</f>
        <v>5</v>
      </c>
      <c r="W40" s="16">
        <f>SUM(E40,I40,M40,Q40)</f>
        <v>2</v>
      </c>
      <c r="X40" s="16">
        <f>SUM(V40-W40)</f>
        <v>3</v>
      </c>
      <c r="Y40" s="17">
        <v>3</v>
      </c>
    </row>
    <row r="41" spans="1:25" s="10" customFormat="1" ht="16.5" customHeight="1">
      <c r="A41" s="18" t="str">
        <f>F39</f>
        <v>古川杉の子</v>
      </c>
      <c r="B41" s="11" t="s">
        <v>136</v>
      </c>
      <c r="C41" s="19">
        <f>I40</f>
        <v>0</v>
      </c>
      <c r="D41" s="19" t="s">
        <v>13</v>
      </c>
      <c r="E41" s="20">
        <f>G40</f>
        <v>3</v>
      </c>
      <c r="F41" s="129"/>
      <c r="G41" s="130"/>
      <c r="H41" s="130"/>
      <c r="I41" s="131"/>
      <c r="J41" s="21" t="s">
        <v>130</v>
      </c>
      <c r="K41" s="22">
        <f>'予選'!R28</f>
        <v>0</v>
      </c>
      <c r="L41" s="22" t="s">
        <v>13</v>
      </c>
      <c r="M41" s="23">
        <f>'予選'!U28</f>
        <v>7</v>
      </c>
      <c r="N41" s="24" t="s">
        <v>130</v>
      </c>
      <c r="O41" s="22">
        <f>'予選'!R23</f>
        <v>0</v>
      </c>
      <c r="P41" s="22" t="s">
        <v>13</v>
      </c>
      <c r="Q41" s="23">
        <f>'予選'!U23</f>
        <v>5</v>
      </c>
      <c r="R41" s="27">
        <f>SUM((S41*3)+(T41*1))</f>
        <v>0</v>
      </c>
      <c r="S41" s="28">
        <f>COUNTIF(B41:Q41,"○")</f>
        <v>0</v>
      </c>
      <c r="T41" s="28">
        <f>COUNTIF(B41:Q41,"△")</f>
        <v>0</v>
      </c>
      <c r="U41" s="28">
        <f>COUNTIF(B41:Q41,"●")</f>
        <v>3</v>
      </c>
      <c r="V41" s="53">
        <f>SUM(C41,G41,K41,O41)</f>
        <v>0</v>
      </c>
      <c r="W41" s="28">
        <f>SUM(E41,I41,M41,Q41)</f>
        <v>15</v>
      </c>
      <c r="X41" s="28">
        <f>SUM(V41-W41)</f>
        <v>-15</v>
      </c>
      <c r="Y41" s="29">
        <v>4</v>
      </c>
    </row>
    <row r="42" spans="1:25" s="10" customFormat="1" ht="16.5" customHeight="1">
      <c r="A42" s="18" t="str">
        <f>J39</f>
        <v>エスペランサ登米</v>
      </c>
      <c r="B42" s="18" t="s">
        <v>136</v>
      </c>
      <c r="C42" s="25">
        <f>M40</f>
        <v>0</v>
      </c>
      <c r="D42" s="25" t="s">
        <v>13</v>
      </c>
      <c r="E42" s="26">
        <f>K40</f>
        <v>1</v>
      </c>
      <c r="F42" s="30" t="s">
        <v>128</v>
      </c>
      <c r="G42" s="22">
        <f>M41</f>
        <v>7</v>
      </c>
      <c r="H42" s="22" t="s">
        <v>13</v>
      </c>
      <c r="I42" s="23">
        <f>K41</f>
        <v>0</v>
      </c>
      <c r="J42" s="129"/>
      <c r="K42" s="130"/>
      <c r="L42" s="130"/>
      <c r="M42" s="131"/>
      <c r="N42" s="24" t="s">
        <v>135</v>
      </c>
      <c r="O42" s="25">
        <f>'予選'!R15</f>
        <v>2</v>
      </c>
      <c r="P42" s="25" t="s">
        <v>13</v>
      </c>
      <c r="Q42" s="26">
        <f>'予選'!U15</f>
        <v>0</v>
      </c>
      <c r="R42" s="27">
        <f>SUM((S42*3)+(T42*1))</f>
        <v>6</v>
      </c>
      <c r="S42" s="28">
        <f>COUNTIF(B42:Q42,"○")</f>
        <v>2</v>
      </c>
      <c r="T42" s="28">
        <f>COUNTIF(B42:Q42,"△")</f>
        <v>0</v>
      </c>
      <c r="U42" s="28">
        <f>COUNTIF(B42:Q42,"●")</f>
        <v>1</v>
      </c>
      <c r="V42" s="53">
        <f>SUM(C42,G42,K42,O42)</f>
        <v>9</v>
      </c>
      <c r="W42" s="28">
        <f>SUM(E42,I42,M42,Q42)</f>
        <v>1</v>
      </c>
      <c r="X42" s="28">
        <f>SUM(V42-W42)</f>
        <v>8</v>
      </c>
      <c r="Y42" s="29">
        <v>1</v>
      </c>
    </row>
    <row r="43" spans="1:25" s="10" customFormat="1" ht="16.5" customHeight="1" thickBot="1">
      <c r="A43" s="31" t="str">
        <f>N39</f>
        <v>鳴瀬・野蒜</v>
      </c>
      <c r="B43" s="31" t="s">
        <v>128</v>
      </c>
      <c r="C43" s="35">
        <f>Q40</f>
        <v>2</v>
      </c>
      <c r="D43" s="35" t="s">
        <v>13</v>
      </c>
      <c r="E43" s="36">
        <f>O40</f>
        <v>1</v>
      </c>
      <c r="F43" s="48" t="s">
        <v>135</v>
      </c>
      <c r="G43" s="32">
        <f>Q41</f>
        <v>5</v>
      </c>
      <c r="H43" s="32" t="s">
        <v>13</v>
      </c>
      <c r="I43" s="33">
        <f>O41</f>
        <v>0</v>
      </c>
      <c r="J43" s="34" t="s">
        <v>130</v>
      </c>
      <c r="K43" s="35">
        <f>Q42</f>
        <v>0</v>
      </c>
      <c r="L43" s="35" t="s">
        <v>13</v>
      </c>
      <c r="M43" s="36">
        <f>O42</f>
        <v>2</v>
      </c>
      <c r="N43" s="138"/>
      <c r="O43" s="139"/>
      <c r="P43" s="139"/>
      <c r="Q43" s="144"/>
      <c r="R43" s="37">
        <f>SUM((S43*3)+(T43*1))</f>
        <v>6</v>
      </c>
      <c r="S43" s="38">
        <f>COUNTIF(B43:Q43,"○")</f>
        <v>2</v>
      </c>
      <c r="T43" s="38">
        <f>COUNTIF(B43:Q43,"△")</f>
        <v>0</v>
      </c>
      <c r="U43" s="38">
        <f>COUNTIF(B43:Q43,"●")</f>
        <v>1</v>
      </c>
      <c r="V43" s="54">
        <f>SUM(C43,G43,K43,O43)</f>
        <v>7</v>
      </c>
      <c r="W43" s="38">
        <f>SUM(E43,I43,M43,Q43)</f>
        <v>3</v>
      </c>
      <c r="X43" s="38">
        <f>SUM(V43-W43)</f>
        <v>4</v>
      </c>
      <c r="Y43" s="39">
        <v>2</v>
      </c>
    </row>
    <row r="44" spans="1:25" ht="16.5" customHeight="1" thickBot="1">
      <c r="A44" s="6"/>
      <c r="B44" s="141" t="s">
        <v>28</v>
      </c>
      <c r="C44" s="141"/>
      <c r="D44" s="141"/>
      <c r="E44" s="141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46">
        <f aca="true" t="shared" si="6" ref="R44:X44">SUM(R40:R43)</f>
        <v>18</v>
      </c>
      <c r="S44" s="46">
        <f t="shared" si="6"/>
        <v>6</v>
      </c>
      <c r="T44" s="46">
        <f t="shared" si="6"/>
        <v>0</v>
      </c>
      <c r="U44" s="46">
        <f t="shared" si="6"/>
        <v>6</v>
      </c>
      <c r="V44" s="66">
        <f t="shared" si="6"/>
        <v>21</v>
      </c>
      <c r="W44" s="46">
        <f t="shared" si="6"/>
        <v>21</v>
      </c>
      <c r="X44" s="46">
        <f t="shared" si="6"/>
        <v>0</v>
      </c>
      <c r="Y44" s="42"/>
    </row>
    <row r="45" spans="1:25" s="10" customFormat="1" ht="16.5" customHeight="1" thickBot="1">
      <c r="A45" s="8"/>
      <c r="B45" s="132" t="str">
        <f>'予選'!T3</f>
        <v>TOMIYA CJr</v>
      </c>
      <c r="C45" s="133"/>
      <c r="D45" s="133"/>
      <c r="E45" s="134"/>
      <c r="F45" s="135" t="str">
        <f>'予選'!T4</f>
        <v>岩　切</v>
      </c>
      <c r="G45" s="133"/>
      <c r="H45" s="133"/>
      <c r="I45" s="134"/>
      <c r="J45" s="135" t="str">
        <f>'予選'!T5</f>
        <v>ベガルタ仙台</v>
      </c>
      <c r="K45" s="133"/>
      <c r="L45" s="133"/>
      <c r="M45" s="134"/>
      <c r="N45" s="135" t="str">
        <f>'予選'!T6</f>
        <v>鹿　妻</v>
      </c>
      <c r="O45" s="133"/>
      <c r="P45" s="133"/>
      <c r="Q45" s="134"/>
      <c r="R45" s="4" t="s">
        <v>11</v>
      </c>
      <c r="S45" s="9" t="s">
        <v>10</v>
      </c>
      <c r="T45" s="9" t="s">
        <v>9</v>
      </c>
      <c r="U45" s="9" t="s">
        <v>8</v>
      </c>
      <c r="V45" s="55" t="s">
        <v>7</v>
      </c>
      <c r="W45" s="40" t="s">
        <v>6</v>
      </c>
      <c r="X45" s="40" t="s">
        <v>5</v>
      </c>
      <c r="Y45" s="41" t="s">
        <v>4</v>
      </c>
    </row>
    <row r="46" spans="1:25" s="10" customFormat="1" ht="16.5" customHeight="1">
      <c r="A46" s="11" t="str">
        <f>B45</f>
        <v>TOMIYA CJr</v>
      </c>
      <c r="B46" s="126"/>
      <c r="C46" s="127"/>
      <c r="D46" s="127"/>
      <c r="E46" s="128"/>
      <c r="F46" s="12" t="s">
        <v>130</v>
      </c>
      <c r="G46" s="13">
        <f>'予選'!R13</f>
        <v>0</v>
      </c>
      <c r="H46" s="13" t="s">
        <v>13</v>
      </c>
      <c r="I46" s="14">
        <f>'予選'!U13</f>
        <v>1</v>
      </c>
      <c r="J46" s="12" t="s">
        <v>136</v>
      </c>
      <c r="K46" s="13">
        <f>'予選'!R21</f>
        <v>0</v>
      </c>
      <c r="L46" s="13" t="s">
        <v>13</v>
      </c>
      <c r="M46" s="14">
        <f>'予選'!U21</f>
        <v>5</v>
      </c>
      <c r="N46" s="12" t="s">
        <v>145</v>
      </c>
      <c r="O46" s="13">
        <f>'予選'!R34</f>
        <v>1</v>
      </c>
      <c r="P46" s="13" t="s">
        <v>13</v>
      </c>
      <c r="Q46" s="14">
        <f>'予選'!U34</f>
        <v>1</v>
      </c>
      <c r="R46" s="15">
        <f>SUM((S46*3)+(T46*1))</f>
        <v>1</v>
      </c>
      <c r="S46" s="16">
        <f>COUNTIF(B46:Q46,"○")</f>
        <v>0</v>
      </c>
      <c r="T46" s="16">
        <f>COUNTIF(B46:Q46,"△")</f>
        <v>1</v>
      </c>
      <c r="U46" s="16">
        <f>COUNTIF(B46:Q46,"●")</f>
        <v>2</v>
      </c>
      <c r="V46" s="52">
        <f>SUM(C46,G46,K46,O46)</f>
        <v>1</v>
      </c>
      <c r="W46" s="16">
        <f>SUM(E46,I46,M46,Q46)</f>
        <v>7</v>
      </c>
      <c r="X46" s="16">
        <f>SUM(V46-W46)</f>
        <v>-6</v>
      </c>
      <c r="Y46" s="17">
        <v>3</v>
      </c>
    </row>
    <row r="47" spans="1:25" s="10" customFormat="1" ht="16.5" customHeight="1">
      <c r="A47" s="18" t="str">
        <f>F45</f>
        <v>岩　切</v>
      </c>
      <c r="B47" s="11" t="s">
        <v>135</v>
      </c>
      <c r="C47" s="19">
        <f>I46</f>
        <v>1</v>
      </c>
      <c r="D47" s="19" t="s">
        <v>13</v>
      </c>
      <c r="E47" s="20">
        <f>G46</f>
        <v>0</v>
      </c>
      <c r="F47" s="129"/>
      <c r="G47" s="130"/>
      <c r="H47" s="130"/>
      <c r="I47" s="131"/>
      <c r="J47" s="21" t="s">
        <v>129</v>
      </c>
      <c r="K47" s="22">
        <f>'予選'!R30</f>
        <v>1</v>
      </c>
      <c r="L47" s="22" t="s">
        <v>13</v>
      </c>
      <c r="M47" s="23">
        <f>'予選'!U30</f>
        <v>3</v>
      </c>
      <c r="N47" s="24" t="s">
        <v>137</v>
      </c>
      <c r="O47" s="22">
        <f>'予選'!R25</f>
        <v>1</v>
      </c>
      <c r="P47" s="22" t="s">
        <v>13</v>
      </c>
      <c r="Q47" s="23">
        <f>'予選'!U25</f>
        <v>0</v>
      </c>
      <c r="R47" s="27">
        <f>SUM((S47*3)+(T47*1))</f>
        <v>6</v>
      </c>
      <c r="S47" s="28">
        <f>COUNTIF(B47:Q47,"○")</f>
        <v>2</v>
      </c>
      <c r="T47" s="28">
        <f>COUNTIF(B47:Q47,"△")</f>
        <v>0</v>
      </c>
      <c r="U47" s="28">
        <f>COUNTIF(B47:Q47,"●")</f>
        <v>1</v>
      </c>
      <c r="V47" s="53">
        <f>SUM(C47,G47,K47,O47)</f>
        <v>3</v>
      </c>
      <c r="W47" s="28">
        <f>SUM(E47,I47,M47,Q47)</f>
        <v>3</v>
      </c>
      <c r="X47" s="28">
        <f>SUM(V47-W47)</f>
        <v>0</v>
      </c>
      <c r="Y47" s="29">
        <v>2</v>
      </c>
    </row>
    <row r="48" spans="1:25" s="10" customFormat="1" ht="16.5" customHeight="1">
      <c r="A48" s="18" t="str">
        <f>J45</f>
        <v>ベガルタ仙台</v>
      </c>
      <c r="B48" s="18" t="s">
        <v>137</v>
      </c>
      <c r="C48" s="25">
        <f>M46</f>
        <v>5</v>
      </c>
      <c r="D48" s="25" t="s">
        <v>13</v>
      </c>
      <c r="E48" s="26">
        <f>K46</f>
        <v>0</v>
      </c>
      <c r="F48" s="30" t="s">
        <v>128</v>
      </c>
      <c r="G48" s="22">
        <f>M47</f>
        <v>3</v>
      </c>
      <c r="H48" s="22" t="s">
        <v>13</v>
      </c>
      <c r="I48" s="23">
        <f>K47</f>
        <v>1</v>
      </c>
      <c r="J48" s="129"/>
      <c r="K48" s="130"/>
      <c r="L48" s="130"/>
      <c r="M48" s="131"/>
      <c r="N48" s="24" t="s">
        <v>137</v>
      </c>
      <c r="O48" s="25">
        <f>'予選'!R17</f>
        <v>11</v>
      </c>
      <c r="P48" s="25" t="s">
        <v>13</v>
      </c>
      <c r="Q48" s="26">
        <f>'予選'!U17</f>
        <v>0</v>
      </c>
      <c r="R48" s="27">
        <f>SUM((S48*3)+(T48*1))</f>
        <v>9</v>
      </c>
      <c r="S48" s="28">
        <f>COUNTIF(B48:Q48,"○")</f>
        <v>3</v>
      </c>
      <c r="T48" s="28">
        <f>COUNTIF(B48:Q48,"△")</f>
        <v>0</v>
      </c>
      <c r="U48" s="28">
        <f>COUNTIF(B48:Q48,"●")</f>
        <v>0</v>
      </c>
      <c r="V48" s="53">
        <f>SUM(C48,G48,K48,O48)</f>
        <v>19</v>
      </c>
      <c r="W48" s="28">
        <f>SUM(E48,I48,M48,Q48)</f>
        <v>1</v>
      </c>
      <c r="X48" s="28">
        <f>SUM(V48-W48)</f>
        <v>18</v>
      </c>
      <c r="Y48" s="29">
        <v>1</v>
      </c>
    </row>
    <row r="49" spans="1:25" s="10" customFormat="1" ht="16.5" customHeight="1" thickBot="1">
      <c r="A49" s="31" t="str">
        <f>N45</f>
        <v>鹿　妻</v>
      </c>
      <c r="B49" s="31" t="s">
        <v>145</v>
      </c>
      <c r="C49" s="35">
        <f>Q46</f>
        <v>1</v>
      </c>
      <c r="D49" s="35" t="s">
        <v>13</v>
      </c>
      <c r="E49" s="36">
        <f>O46</f>
        <v>1</v>
      </c>
      <c r="F49" s="48" t="s">
        <v>130</v>
      </c>
      <c r="G49" s="32">
        <f>Q47</f>
        <v>0</v>
      </c>
      <c r="H49" s="32" t="s">
        <v>13</v>
      </c>
      <c r="I49" s="33">
        <f>O47</f>
        <v>1</v>
      </c>
      <c r="J49" s="34" t="s">
        <v>136</v>
      </c>
      <c r="K49" s="35">
        <f>Q48</f>
        <v>0</v>
      </c>
      <c r="L49" s="35" t="s">
        <v>13</v>
      </c>
      <c r="M49" s="36">
        <f>O48</f>
        <v>11</v>
      </c>
      <c r="N49" s="138"/>
      <c r="O49" s="139"/>
      <c r="P49" s="139"/>
      <c r="Q49" s="144"/>
      <c r="R49" s="37">
        <f>SUM((S49*3)+(T49*1))</f>
        <v>1</v>
      </c>
      <c r="S49" s="38">
        <f>COUNTIF(B49:Q49,"○")</f>
        <v>0</v>
      </c>
      <c r="T49" s="38">
        <f>COUNTIF(B49:Q49,"△")</f>
        <v>1</v>
      </c>
      <c r="U49" s="38">
        <f>COUNTIF(B49:Q49,"●")</f>
        <v>2</v>
      </c>
      <c r="V49" s="54">
        <f>SUM(C49,G49,K49,O49)</f>
        <v>1</v>
      </c>
      <c r="W49" s="38">
        <f>SUM(E49,I49,M49,Q49)</f>
        <v>13</v>
      </c>
      <c r="X49" s="38">
        <f>SUM(V49-W49)</f>
        <v>-12</v>
      </c>
      <c r="Y49" s="39">
        <v>4</v>
      </c>
    </row>
    <row r="50" spans="18:25" ht="16.5" customHeight="1">
      <c r="R50" s="64">
        <f aca="true" t="shared" si="7" ref="R50:X50">SUM(R46:R49)</f>
        <v>17</v>
      </c>
      <c r="S50" s="64">
        <f t="shared" si="7"/>
        <v>5</v>
      </c>
      <c r="T50" s="64">
        <f t="shared" si="7"/>
        <v>2</v>
      </c>
      <c r="U50" s="64">
        <f t="shared" si="7"/>
        <v>5</v>
      </c>
      <c r="V50" s="65">
        <f t="shared" si="7"/>
        <v>24</v>
      </c>
      <c r="W50" s="64">
        <f t="shared" si="7"/>
        <v>24</v>
      </c>
      <c r="X50" s="64">
        <f t="shared" si="7"/>
        <v>0</v>
      </c>
      <c r="Y50" s="43"/>
    </row>
  </sheetData>
  <sheetProtection/>
  <mergeCells count="74">
    <mergeCell ref="B46:E46"/>
    <mergeCell ref="F47:I47"/>
    <mergeCell ref="J48:M48"/>
    <mergeCell ref="N49:Q49"/>
    <mergeCell ref="J42:M42"/>
    <mergeCell ref="N43:Q43"/>
    <mergeCell ref="B44:E44"/>
    <mergeCell ref="B45:E45"/>
    <mergeCell ref="F45:I45"/>
    <mergeCell ref="J45:M45"/>
    <mergeCell ref="N45:Q45"/>
    <mergeCell ref="J36:M36"/>
    <mergeCell ref="N37:Q37"/>
    <mergeCell ref="B38:E38"/>
    <mergeCell ref="B39:E39"/>
    <mergeCell ref="F39:I39"/>
    <mergeCell ref="J39:M39"/>
    <mergeCell ref="N39:Q39"/>
    <mergeCell ref="N31:Q31"/>
    <mergeCell ref="B32:E32"/>
    <mergeCell ref="B33:E33"/>
    <mergeCell ref="F33:I33"/>
    <mergeCell ref="J33:M33"/>
    <mergeCell ref="N33:Q33"/>
    <mergeCell ref="N27:Q27"/>
    <mergeCell ref="B28:E28"/>
    <mergeCell ref="F29:I29"/>
    <mergeCell ref="J30:M30"/>
    <mergeCell ref="N25:Q25"/>
    <mergeCell ref="N15:Q15"/>
    <mergeCell ref="N19:Q19"/>
    <mergeCell ref="B26:E26"/>
    <mergeCell ref="B16:E16"/>
    <mergeCell ref="F17:I17"/>
    <mergeCell ref="J18:M18"/>
    <mergeCell ref="B20:E20"/>
    <mergeCell ref="B21:E21"/>
    <mergeCell ref="F21:I21"/>
    <mergeCell ref="B4:E4"/>
    <mergeCell ref="F5:I5"/>
    <mergeCell ref="F9:I9"/>
    <mergeCell ref="B15:E15"/>
    <mergeCell ref="F15:I15"/>
    <mergeCell ref="B14:E14"/>
    <mergeCell ref="B9:E9"/>
    <mergeCell ref="B10:E10"/>
    <mergeCell ref="F11:I11"/>
    <mergeCell ref="B8:E8"/>
    <mergeCell ref="F23:I23"/>
    <mergeCell ref="J21:M21"/>
    <mergeCell ref="A1:Y1"/>
    <mergeCell ref="B3:E3"/>
    <mergeCell ref="F3:I3"/>
    <mergeCell ref="J3:M3"/>
    <mergeCell ref="N3:Q3"/>
    <mergeCell ref="R2:X2"/>
    <mergeCell ref="B2:E2"/>
    <mergeCell ref="J6:M6"/>
    <mergeCell ref="N21:Q21"/>
    <mergeCell ref="J9:M9"/>
    <mergeCell ref="N9:Q9"/>
    <mergeCell ref="N7:Q7"/>
    <mergeCell ref="N13:Q13"/>
    <mergeCell ref="J15:M15"/>
    <mergeCell ref="J24:M24"/>
    <mergeCell ref="J12:M12"/>
    <mergeCell ref="B27:E27"/>
    <mergeCell ref="F27:I27"/>
    <mergeCell ref="J27:M27"/>
    <mergeCell ref="B22:E22"/>
    <mergeCell ref="B34:E34"/>
    <mergeCell ref="F35:I35"/>
    <mergeCell ref="B40:E40"/>
    <mergeCell ref="F41:I41"/>
  </mergeCells>
  <printOptions/>
  <pageMargins left="0.47" right="0.13" top="0.35" bottom="0.61" header="0.29" footer="0.5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40"/>
  <sheetViews>
    <sheetView showGridLines="0" tabSelected="1" workbookViewId="0" topLeftCell="A1">
      <selection activeCell="H25" sqref="H25"/>
    </sheetView>
  </sheetViews>
  <sheetFormatPr defaultColWidth="9.00390625" defaultRowHeight="13.5"/>
  <cols>
    <col min="1" max="30" width="3.125" style="56" customWidth="1"/>
    <col min="31" max="59" width="2.625" style="56" customWidth="1"/>
    <col min="60" max="16384" width="9.00390625" style="56" customWidth="1"/>
  </cols>
  <sheetData>
    <row r="1" ht="15" customHeight="1"/>
    <row r="2" spans="1:30" s="1" customFormat="1" ht="39.75" customHeight="1">
      <c r="A2" s="156" t="s">
        <v>85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</row>
    <row r="3" spans="24:32" s="57" customFormat="1" ht="15" customHeight="1">
      <c r="X3" s="145" t="s">
        <v>161</v>
      </c>
      <c r="Y3" s="145"/>
      <c r="Z3" s="145" t="s">
        <v>162</v>
      </c>
      <c r="AA3" s="145"/>
      <c r="AB3" s="145"/>
      <c r="AC3" s="145"/>
      <c r="AD3" s="145"/>
      <c r="AE3" s="145"/>
      <c r="AF3" s="96"/>
    </row>
    <row r="4" spans="24:32" s="57" customFormat="1" ht="15" customHeight="1" thickBot="1">
      <c r="X4" s="146" t="s">
        <v>160</v>
      </c>
      <c r="Y4" s="146"/>
      <c r="Z4" s="146" t="s">
        <v>148</v>
      </c>
      <c r="AA4" s="146"/>
      <c r="AB4" s="146"/>
      <c r="AC4" s="146"/>
      <c r="AD4" s="146"/>
      <c r="AE4" s="146"/>
      <c r="AF4" s="96"/>
    </row>
    <row r="5" spans="13:32" s="57" customFormat="1" ht="18.75" customHeight="1" thickBot="1">
      <c r="M5" s="147" t="s">
        <v>159</v>
      </c>
      <c r="N5" s="148"/>
      <c r="O5" s="148"/>
      <c r="P5" s="148"/>
      <c r="Q5" s="148"/>
      <c r="R5" s="149"/>
      <c r="X5" s="146" t="s">
        <v>164</v>
      </c>
      <c r="Y5" s="146"/>
      <c r="Z5" s="146" t="str">
        <f>M9</f>
        <v>コパムンディアル</v>
      </c>
      <c r="AA5" s="146"/>
      <c r="AB5" s="146"/>
      <c r="AC5" s="146"/>
      <c r="AD5" s="146"/>
      <c r="AE5" s="146"/>
      <c r="AF5" s="97"/>
    </row>
    <row r="6" spans="8:32" s="57" customFormat="1" ht="18.75" customHeight="1" thickBot="1">
      <c r="H6" s="58">
        <v>1</v>
      </c>
      <c r="I6" s="58"/>
      <c r="J6" s="58"/>
      <c r="K6" s="58"/>
      <c r="L6" s="58"/>
      <c r="M6" s="58"/>
      <c r="N6" s="58"/>
      <c r="O6" s="58"/>
      <c r="P6" s="74"/>
      <c r="Q6" s="75"/>
      <c r="R6" s="75"/>
      <c r="S6" s="75"/>
      <c r="T6" s="75"/>
      <c r="U6" s="75"/>
      <c r="V6" s="75"/>
      <c r="W6" s="98">
        <v>5</v>
      </c>
      <c r="X6" s="146" t="s">
        <v>165</v>
      </c>
      <c r="Y6" s="146"/>
      <c r="Z6" s="146" t="s">
        <v>149</v>
      </c>
      <c r="AA6" s="146"/>
      <c r="AB6" s="146"/>
      <c r="AC6" s="146"/>
      <c r="AD6" s="146"/>
      <c r="AE6" s="146"/>
      <c r="AF6" s="97"/>
    </row>
    <row r="7" spans="8:24" s="57" customFormat="1" ht="18.75" customHeight="1">
      <c r="H7" s="94"/>
      <c r="N7" s="175" t="s">
        <v>155</v>
      </c>
      <c r="O7" s="176"/>
      <c r="P7" s="176"/>
      <c r="Q7" s="176"/>
      <c r="X7" s="72"/>
    </row>
    <row r="8" spans="8:24" s="57" customFormat="1" ht="18.75" customHeight="1" thickBot="1">
      <c r="H8" s="95"/>
      <c r="M8" s="150" t="s">
        <v>154</v>
      </c>
      <c r="N8" s="150"/>
      <c r="O8" s="150"/>
      <c r="P8" s="150"/>
      <c r="Q8" s="150"/>
      <c r="R8" s="150"/>
      <c r="X8" s="95"/>
    </row>
    <row r="9" spans="6:25" s="68" customFormat="1" ht="18.75" customHeight="1" thickBot="1">
      <c r="F9" s="152" t="str">
        <f>B15</f>
        <v>SK・SC</v>
      </c>
      <c r="G9" s="146"/>
      <c r="H9" s="146"/>
      <c r="I9" s="153"/>
      <c r="M9" s="147" t="str">
        <f>R15</f>
        <v>コパムンディアル</v>
      </c>
      <c r="N9" s="148"/>
      <c r="O9" s="148"/>
      <c r="P9" s="148"/>
      <c r="Q9" s="148"/>
      <c r="R9" s="149"/>
      <c r="V9" s="152" t="str">
        <f>Z15</f>
        <v>ベガルタ仙台</v>
      </c>
      <c r="W9" s="146"/>
      <c r="X9" s="146"/>
      <c r="Y9" s="153"/>
    </row>
    <row r="10" spans="7:27" s="57" customFormat="1" ht="18.75" customHeight="1" thickBot="1">
      <c r="G10" s="90"/>
      <c r="H10" s="61"/>
      <c r="I10" s="57">
        <v>0</v>
      </c>
      <c r="J10" s="58"/>
      <c r="K10" s="58"/>
      <c r="L10" s="58"/>
      <c r="M10" s="58"/>
      <c r="N10" s="58"/>
      <c r="O10" s="58"/>
      <c r="P10" s="74"/>
      <c r="Q10" s="75"/>
      <c r="R10" s="75"/>
      <c r="S10" s="75"/>
      <c r="T10" s="75"/>
      <c r="U10" s="61"/>
      <c r="V10" s="70">
        <v>1</v>
      </c>
      <c r="X10" s="72"/>
      <c r="Y10" s="61"/>
      <c r="Z10" s="61"/>
      <c r="AA10" s="61"/>
    </row>
    <row r="11" spans="7:27" s="57" customFormat="1" ht="18.75" customHeight="1">
      <c r="G11" s="91"/>
      <c r="H11" s="61"/>
      <c r="J11" s="93"/>
      <c r="K11" s="61"/>
      <c r="L11" s="61"/>
      <c r="M11" s="61"/>
      <c r="N11" s="157" t="s">
        <v>156</v>
      </c>
      <c r="O11" s="182"/>
      <c r="P11" s="158"/>
      <c r="Q11" s="158"/>
      <c r="R11" s="61"/>
      <c r="S11" s="61"/>
      <c r="T11" s="61"/>
      <c r="U11" s="88"/>
      <c r="V11" s="61"/>
      <c r="X11" s="72"/>
      <c r="Y11" s="61"/>
      <c r="Z11" s="61"/>
      <c r="AA11" s="61"/>
    </row>
    <row r="12" spans="7:27" s="57" customFormat="1" ht="18.75" customHeight="1">
      <c r="G12" s="91"/>
      <c r="H12" s="61"/>
      <c r="I12" s="152" t="str">
        <f>J15</f>
        <v>多賀城FC</v>
      </c>
      <c r="J12" s="146"/>
      <c r="K12" s="153"/>
      <c r="M12" s="151" t="s">
        <v>153</v>
      </c>
      <c r="N12" s="151"/>
      <c r="O12" s="151"/>
      <c r="P12" s="151"/>
      <c r="Q12" s="151"/>
      <c r="R12" s="151"/>
      <c r="T12" s="152" t="str">
        <f>R15</f>
        <v>コパムンディアル</v>
      </c>
      <c r="U12" s="146"/>
      <c r="V12" s="153"/>
      <c r="X12" s="72"/>
      <c r="Y12" s="61"/>
      <c r="Z12" s="61"/>
      <c r="AA12" s="61"/>
    </row>
    <row r="13" spans="3:28" s="57" customFormat="1" ht="18.75" customHeight="1" thickBot="1">
      <c r="C13" s="57">
        <v>5</v>
      </c>
      <c r="D13" s="75"/>
      <c r="E13" s="75"/>
      <c r="F13" s="75"/>
      <c r="G13" s="89"/>
      <c r="H13" s="58"/>
      <c r="I13" s="58"/>
      <c r="J13" s="92"/>
      <c r="K13" s="86"/>
      <c r="L13" s="70">
        <v>1</v>
      </c>
      <c r="M13" s="176"/>
      <c r="N13" s="176"/>
      <c r="O13" s="176"/>
      <c r="P13" s="176"/>
      <c r="Q13" s="176"/>
      <c r="R13" s="176"/>
      <c r="S13" s="57">
        <v>2</v>
      </c>
      <c r="T13" s="86"/>
      <c r="U13" s="87"/>
      <c r="V13" s="58"/>
      <c r="W13" s="58"/>
      <c r="X13" s="74"/>
      <c r="Y13" s="75"/>
      <c r="Z13" s="75"/>
      <c r="AA13" s="75"/>
      <c r="AB13" s="70">
        <v>4</v>
      </c>
    </row>
    <row r="14" spans="4:28" ht="18.75" customHeight="1" thickBot="1">
      <c r="D14" s="76"/>
      <c r="F14" s="178" t="s">
        <v>157</v>
      </c>
      <c r="G14" s="179"/>
      <c r="H14" s="180"/>
      <c r="I14" s="180"/>
      <c r="L14" s="76"/>
      <c r="T14" s="76"/>
      <c r="V14" s="181" t="s">
        <v>158</v>
      </c>
      <c r="W14" s="180"/>
      <c r="X14" s="179"/>
      <c r="Y14" s="179"/>
      <c r="AB14" s="77"/>
    </row>
    <row r="15" spans="2:29" s="69" customFormat="1" ht="18.75" customHeight="1" thickBot="1">
      <c r="B15" s="147" t="str">
        <f>E22</f>
        <v>SK・SC</v>
      </c>
      <c r="C15" s="148"/>
      <c r="D15" s="148"/>
      <c r="E15" s="149"/>
      <c r="F15" s="150" t="s">
        <v>153</v>
      </c>
      <c r="G15" s="151"/>
      <c r="H15" s="151"/>
      <c r="I15" s="150"/>
      <c r="J15" s="147" t="str">
        <f>M22</f>
        <v>多賀城FC</v>
      </c>
      <c r="K15" s="148"/>
      <c r="L15" s="148"/>
      <c r="M15" s="149"/>
      <c r="R15" s="147" t="str">
        <f>U22</f>
        <v>コパムンディアル</v>
      </c>
      <c r="S15" s="148"/>
      <c r="T15" s="148"/>
      <c r="U15" s="149"/>
      <c r="V15" s="150" t="s">
        <v>153</v>
      </c>
      <c r="W15" s="151"/>
      <c r="X15" s="151"/>
      <c r="Y15" s="150"/>
      <c r="Z15" s="147" t="str">
        <f>AC22</f>
        <v>ベガルタ仙台</v>
      </c>
      <c r="AA15" s="148"/>
      <c r="AB15" s="148"/>
      <c r="AC15" s="149"/>
    </row>
    <row r="16" spans="1:31" s="57" customFormat="1" ht="18.75" customHeight="1" thickBot="1">
      <c r="A16" s="71">
        <v>0</v>
      </c>
      <c r="B16" s="58"/>
      <c r="C16" s="58"/>
      <c r="D16" s="74"/>
      <c r="E16" s="75"/>
      <c r="F16" s="70">
        <v>6</v>
      </c>
      <c r="I16" s="57">
        <v>2</v>
      </c>
      <c r="J16" s="58"/>
      <c r="K16" s="58"/>
      <c r="L16" s="74"/>
      <c r="M16" s="75"/>
      <c r="N16" s="70">
        <v>3</v>
      </c>
      <c r="Q16" s="57">
        <v>1</v>
      </c>
      <c r="R16" s="58"/>
      <c r="S16" s="58"/>
      <c r="T16" s="74"/>
      <c r="U16" s="75"/>
      <c r="V16" s="70">
        <v>4</v>
      </c>
      <c r="Y16" s="57">
        <v>0</v>
      </c>
      <c r="Z16" s="58"/>
      <c r="AA16" s="58"/>
      <c r="AB16" s="74"/>
      <c r="AC16" s="75"/>
      <c r="AD16" s="177">
        <v>13</v>
      </c>
      <c r="AE16" s="177"/>
    </row>
    <row r="17" spans="2:30" s="57" customFormat="1" ht="18.75" customHeight="1">
      <c r="B17" s="59"/>
      <c r="C17" s="157">
        <v>0.625</v>
      </c>
      <c r="D17" s="158"/>
      <c r="E17" s="61"/>
      <c r="F17" s="72"/>
      <c r="J17" s="59"/>
      <c r="K17" s="157">
        <v>0.625</v>
      </c>
      <c r="L17" s="158"/>
      <c r="M17" s="61"/>
      <c r="N17" s="72"/>
      <c r="R17" s="59"/>
      <c r="S17" s="157">
        <v>0.625</v>
      </c>
      <c r="T17" s="158"/>
      <c r="V17" s="72"/>
      <c r="Z17" s="59"/>
      <c r="AA17" s="157">
        <v>0.625</v>
      </c>
      <c r="AB17" s="158"/>
      <c r="AD17" s="72"/>
    </row>
    <row r="18" spans="1:30" s="57" customFormat="1" ht="18.75" customHeight="1">
      <c r="A18" s="61"/>
      <c r="B18" s="60"/>
      <c r="C18" s="174" t="s">
        <v>113</v>
      </c>
      <c r="D18" s="174"/>
      <c r="E18" s="61"/>
      <c r="F18" s="72"/>
      <c r="I18" s="67"/>
      <c r="J18" s="60"/>
      <c r="K18" s="174" t="s">
        <v>112</v>
      </c>
      <c r="L18" s="174"/>
      <c r="M18" s="61"/>
      <c r="N18" s="72"/>
      <c r="Q18" s="67"/>
      <c r="R18" s="60"/>
      <c r="S18" s="174" t="s">
        <v>114</v>
      </c>
      <c r="T18" s="174"/>
      <c r="U18" s="61"/>
      <c r="V18" s="72"/>
      <c r="Y18" s="67"/>
      <c r="Z18" s="60"/>
      <c r="AA18" s="174" t="s">
        <v>115</v>
      </c>
      <c r="AB18" s="174"/>
      <c r="AC18" s="61"/>
      <c r="AD18" s="72"/>
    </row>
    <row r="19" spans="2:30" s="57" customFormat="1" ht="18.75" customHeight="1">
      <c r="B19" s="60"/>
      <c r="F19" s="72"/>
      <c r="J19" s="60"/>
      <c r="N19" s="72"/>
      <c r="R19" s="60"/>
      <c r="V19" s="72"/>
      <c r="Z19" s="60"/>
      <c r="AD19" s="72"/>
    </row>
    <row r="20" spans="1:30" s="57" customFormat="1" ht="18.75" customHeight="1">
      <c r="A20" s="1"/>
      <c r="B20" s="154" t="s">
        <v>92</v>
      </c>
      <c r="C20" s="155"/>
      <c r="D20" s="155"/>
      <c r="E20" s="155"/>
      <c r="F20" s="73"/>
      <c r="I20" s="1"/>
      <c r="J20" s="154" t="s">
        <v>93</v>
      </c>
      <c r="K20" s="155"/>
      <c r="L20" s="155"/>
      <c r="M20" s="155"/>
      <c r="N20" s="73"/>
      <c r="Q20" s="1"/>
      <c r="R20" s="154" t="s">
        <v>94</v>
      </c>
      <c r="S20" s="155"/>
      <c r="T20" s="155"/>
      <c r="U20" s="155"/>
      <c r="V20" s="73"/>
      <c r="Y20" s="1"/>
      <c r="Z20" s="154" t="s">
        <v>95</v>
      </c>
      <c r="AA20" s="155"/>
      <c r="AB20" s="155"/>
      <c r="AC20" s="155"/>
      <c r="AD20" s="73"/>
    </row>
    <row r="21" spans="1:30" s="57" customFormat="1" ht="18.75" customHeight="1">
      <c r="A21" s="152" t="s">
        <v>80</v>
      </c>
      <c r="B21" s="153"/>
      <c r="C21" s="1"/>
      <c r="D21" s="1"/>
      <c r="E21" s="152" t="s">
        <v>81</v>
      </c>
      <c r="F21" s="153"/>
      <c r="I21" s="152" t="s">
        <v>80</v>
      </c>
      <c r="J21" s="153"/>
      <c r="K21" s="1"/>
      <c r="L21" s="1"/>
      <c r="M21" s="152" t="s">
        <v>81</v>
      </c>
      <c r="N21" s="153"/>
      <c r="Q21" s="152" t="s">
        <v>80</v>
      </c>
      <c r="R21" s="153"/>
      <c r="S21" s="1"/>
      <c r="T21" s="1"/>
      <c r="U21" s="152" t="s">
        <v>81</v>
      </c>
      <c r="V21" s="153"/>
      <c r="Y21" s="152" t="s">
        <v>80</v>
      </c>
      <c r="Z21" s="153"/>
      <c r="AA21" s="1"/>
      <c r="AB21" s="1"/>
      <c r="AC21" s="152" t="s">
        <v>81</v>
      </c>
      <c r="AD21" s="153"/>
    </row>
    <row r="22" spans="1:30" s="57" customFormat="1" ht="18.75" customHeight="1">
      <c r="A22" s="159" t="str">
        <f>B30</f>
        <v>マリソル松島</v>
      </c>
      <c r="B22" s="160"/>
      <c r="E22" s="159" t="str">
        <f>J33</f>
        <v>SK・SC</v>
      </c>
      <c r="F22" s="160"/>
      <c r="I22" s="159" t="str">
        <f>B37</f>
        <v>FCクォーレ</v>
      </c>
      <c r="J22" s="160"/>
      <c r="M22" s="159" t="str">
        <f>B40</f>
        <v>多賀城FC</v>
      </c>
      <c r="N22" s="160"/>
      <c r="Q22" s="159" t="str">
        <f>Z30</f>
        <v>仙台中田</v>
      </c>
      <c r="R22" s="160"/>
      <c r="U22" s="166" t="str">
        <f>R33</f>
        <v>コパムンディアル</v>
      </c>
      <c r="V22" s="167"/>
      <c r="Y22" s="166" t="str">
        <f>R37</f>
        <v>エスペランサ登米</v>
      </c>
      <c r="Z22" s="167"/>
      <c r="AC22" s="159" t="str">
        <f>Z40</f>
        <v>ベガルタ仙台</v>
      </c>
      <c r="AD22" s="160"/>
    </row>
    <row r="23" spans="1:30" ht="18.75" customHeight="1">
      <c r="A23" s="161"/>
      <c r="B23" s="162"/>
      <c r="E23" s="161"/>
      <c r="F23" s="162"/>
      <c r="I23" s="161"/>
      <c r="J23" s="162"/>
      <c r="M23" s="161"/>
      <c r="N23" s="162"/>
      <c r="Q23" s="161"/>
      <c r="R23" s="162"/>
      <c r="U23" s="168"/>
      <c r="V23" s="169"/>
      <c r="Y23" s="168"/>
      <c r="Z23" s="169"/>
      <c r="AC23" s="161"/>
      <c r="AD23" s="162"/>
    </row>
    <row r="24" spans="1:30" s="57" customFormat="1" ht="18.75" customHeight="1">
      <c r="A24" s="161"/>
      <c r="B24" s="162"/>
      <c r="E24" s="161"/>
      <c r="F24" s="162"/>
      <c r="I24" s="161"/>
      <c r="J24" s="162"/>
      <c r="M24" s="161"/>
      <c r="N24" s="162"/>
      <c r="Q24" s="161"/>
      <c r="R24" s="162"/>
      <c r="U24" s="168"/>
      <c r="V24" s="169"/>
      <c r="Y24" s="168"/>
      <c r="Z24" s="169"/>
      <c r="AC24" s="161"/>
      <c r="AD24" s="162"/>
    </row>
    <row r="25" spans="1:30" s="57" customFormat="1" ht="18.75" customHeight="1">
      <c r="A25" s="163"/>
      <c r="B25" s="164"/>
      <c r="E25" s="163"/>
      <c r="F25" s="164"/>
      <c r="I25" s="163"/>
      <c r="J25" s="164"/>
      <c r="M25" s="163"/>
      <c r="N25" s="164"/>
      <c r="Q25" s="163"/>
      <c r="R25" s="164"/>
      <c r="U25" s="170"/>
      <c r="V25" s="171"/>
      <c r="Y25" s="170"/>
      <c r="Z25" s="171"/>
      <c r="AC25" s="163"/>
      <c r="AD25" s="164"/>
    </row>
    <row r="26" s="57" customFormat="1" ht="15" customHeight="1"/>
    <row r="27" spans="2:11" s="57" customFormat="1" ht="25.5" customHeight="1">
      <c r="B27" s="173" t="s">
        <v>86</v>
      </c>
      <c r="C27" s="173"/>
      <c r="D27" s="173"/>
      <c r="E27" s="173"/>
      <c r="F27" s="173"/>
      <c r="G27" s="173"/>
      <c r="H27" s="173"/>
      <c r="I27" s="173"/>
      <c r="J27" s="173"/>
      <c r="K27" s="173"/>
    </row>
    <row r="28" spans="2:30" ht="21" customHeight="1">
      <c r="B28" s="165" t="s">
        <v>88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R28" s="165" t="s">
        <v>90</v>
      </c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</row>
    <row r="29" spans="2:30" ht="15" customHeight="1">
      <c r="B29" s="172" t="s">
        <v>96</v>
      </c>
      <c r="C29" s="172"/>
      <c r="D29" s="172"/>
      <c r="E29" s="172"/>
      <c r="F29" s="172"/>
      <c r="G29" s="62"/>
      <c r="H29" s="62"/>
      <c r="I29" s="62"/>
      <c r="J29" s="172" t="s">
        <v>97</v>
      </c>
      <c r="K29" s="172"/>
      <c r="L29" s="172"/>
      <c r="M29" s="172"/>
      <c r="N29" s="172"/>
      <c r="R29" s="172" t="s">
        <v>98</v>
      </c>
      <c r="S29" s="172"/>
      <c r="T29" s="172"/>
      <c r="U29" s="172"/>
      <c r="V29" s="172"/>
      <c r="W29" s="62"/>
      <c r="X29" s="62"/>
      <c r="Y29" s="62"/>
      <c r="Z29" s="172" t="s">
        <v>99</v>
      </c>
      <c r="AA29" s="172"/>
      <c r="AB29" s="172"/>
      <c r="AC29" s="172"/>
      <c r="AD29" s="172"/>
    </row>
    <row r="30" spans="1:30" s="57" customFormat="1" ht="27" customHeight="1">
      <c r="A30" s="1">
        <v>5</v>
      </c>
      <c r="B30" s="152" t="s">
        <v>138</v>
      </c>
      <c r="C30" s="146"/>
      <c r="D30" s="146"/>
      <c r="E30" s="146"/>
      <c r="F30" s="153"/>
      <c r="G30" s="68">
        <v>0</v>
      </c>
      <c r="H30" s="1" t="s">
        <v>87</v>
      </c>
      <c r="I30" s="68">
        <v>0</v>
      </c>
      <c r="J30" s="152" t="s">
        <v>147</v>
      </c>
      <c r="K30" s="146"/>
      <c r="L30" s="146"/>
      <c r="M30" s="146"/>
      <c r="N30" s="153"/>
      <c r="O30" s="68"/>
      <c r="P30" s="68"/>
      <c r="Q30" s="1">
        <v>5</v>
      </c>
      <c r="R30" s="152" t="s">
        <v>151</v>
      </c>
      <c r="S30" s="146"/>
      <c r="T30" s="146"/>
      <c r="U30" s="146"/>
      <c r="V30" s="153"/>
      <c r="W30" s="68">
        <v>0</v>
      </c>
      <c r="X30" s="1" t="s">
        <v>87</v>
      </c>
      <c r="Y30" s="68">
        <v>0</v>
      </c>
      <c r="Z30" s="152" t="s">
        <v>53</v>
      </c>
      <c r="AA30" s="146"/>
      <c r="AB30" s="146"/>
      <c r="AC30" s="146"/>
      <c r="AD30" s="153"/>
    </row>
    <row r="31" spans="1:30" s="57" customFormat="1" ht="12" customHeight="1">
      <c r="A31" s="1"/>
      <c r="B31" s="63"/>
      <c r="C31" s="63"/>
      <c r="D31" s="63"/>
      <c r="E31" s="63"/>
      <c r="F31" s="63"/>
      <c r="G31" s="68">
        <v>3</v>
      </c>
      <c r="H31" s="1" t="s">
        <v>146</v>
      </c>
      <c r="I31" s="68">
        <v>1</v>
      </c>
      <c r="J31" s="63"/>
      <c r="K31" s="63"/>
      <c r="L31" s="63"/>
      <c r="M31" s="63"/>
      <c r="N31" s="63"/>
      <c r="O31" s="68"/>
      <c r="P31" s="68"/>
      <c r="Q31" s="1"/>
      <c r="R31" s="63"/>
      <c r="S31" s="63"/>
      <c r="T31" s="63"/>
      <c r="U31" s="63"/>
      <c r="V31" s="63"/>
      <c r="W31" s="68">
        <v>1</v>
      </c>
      <c r="X31" s="1" t="s">
        <v>146</v>
      </c>
      <c r="Y31" s="68">
        <v>3</v>
      </c>
      <c r="Z31" s="63"/>
      <c r="AA31" s="63"/>
      <c r="AB31" s="63"/>
      <c r="AC31" s="63"/>
      <c r="AD31" s="63"/>
    </row>
    <row r="32" spans="2:30" ht="15" customHeight="1">
      <c r="B32" s="172" t="s">
        <v>100</v>
      </c>
      <c r="C32" s="172"/>
      <c r="D32" s="172"/>
      <c r="E32" s="172"/>
      <c r="F32" s="172"/>
      <c r="G32" s="62"/>
      <c r="H32" s="62"/>
      <c r="I32" s="62"/>
      <c r="J32" s="172" t="s">
        <v>101</v>
      </c>
      <c r="K32" s="172"/>
      <c r="L32" s="172"/>
      <c r="M32" s="172"/>
      <c r="N32" s="172"/>
      <c r="O32" s="69"/>
      <c r="P32" s="69"/>
      <c r="Q32" s="69"/>
      <c r="R32" s="172" t="s">
        <v>102</v>
      </c>
      <c r="S32" s="172"/>
      <c r="T32" s="172"/>
      <c r="U32" s="172"/>
      <c r="V32" s="172"/>
      <c r="W32" s="62"/>
      <c r="X32" s="62"/>
      <c r="Y32" s="62"/>
      <c r="Z32" s="172" t="s">
        <v>103</v>
      </c>
      <c r="AA32" s="172"/>
      <c r="AB32" s="172"/>
      <c r="AC32" s="172"/>
      <c r="AD32" s="172"/>
    </row>
    <row r="33" spans="1:30" s="57" customFormat="1" ht="27" customHeight="1">
      <c r="A33" s="1">
        <v>6</v>
      </c>
      <c r="B33" s="152" t="s">
        <v>113</v>
      </c>
      <c r="C33" s="146"/>
      <c r="D33" s="146"/>
      <c r="E33" s="146"/>
      <c r="F33" s="153"/>
      <c r="G33" s="68">
        <v>1</v>
      </c>
      <c r="H33" s="1" t="s">
        <v>87</v>
      </c>
      <c r="I33" s="68">
        <v>2</v>
      </c>
      <c r="J33" s="152" t="s">
        <v>148</v>
      </c>
      <c r="K33" s="146"/>
      <c r="L33" s="146"/>
      <c r="M33" s="146"/>
      <c r="N33" s="153"/>
      <c r="O33" s="68"/>
      <c r="P33" s="68"/>
      <c r="Q33" s="1">
        <v>6</v>
      </c>
      <c r="R33" s="152" t="s">
        <v>163</v>
      </c>
      <c r="S33" s="146"/>
      <c r="T33" s="146"/>
      <c r="U33" s="146"/>
      <c r="V33" s="153"/>
      <c r="W33" s="68">
        <v>3</v>
      </c>
      <c r="X33" s="1" t="s">
        <v>87</v>
      </c>
      <c r="Y33" s="68">
        <v>0</v>
      </c>
      <c r="Z33" s="152" t="s">
        <v>55</v>
      </c>
      <c r="AA33" s="146"/>
      <c r="AB33" s="146"/>
      <c r="AC33" s="146"/>
      <c r="AD33" s="153"/>
    </row>
    <row r="34" spans="1:30" s="57" customFormat="1" ht="17.25" customHeight="1">
      <c r="A34" s="1"/>
      <c r="B34" s="63"/>
      <c r="C34" s="63"/>
      <c r="D34" s="63"/>
      <c r="E34" s="63"/>
      <c r="F34" s="63"/>
      <c r="G34" s="68"/>
      <c r="H34" s="1"/>
      <c r="I34" s="68"/>
      <c r="J34" s="63"/>
      <c r="K34" s="63"/>
      <c r="L34" s="63"/>
      <c r="M34" s="63"/>
      <c r="N34" s="63"/>
      <c r="O34" s="68"/>
      <c r="P34" s="68"/>
      <c r="Q34" s="1"/>
      <c r="R34" s="63"/>
      <c r="S34" s="63"/>
      <c r="T34" s="63"/>
      <c r="U34" s="63"/>
      <c r="V34" s="63"/>
      <c r="W34" s="68"/>
      <c r="X34" s="1"/>
      <c r="Y34" s="68"/>
      <c r="Z34" s="63"/>
      <c r="AA34" s="63"/>
      <c r="AB34" s="63"/>
      <c r="AC34" s="63"/>
      <c r="AD34" s="63"/>
    </row>
    <row r="35" spans="2:30" s="57" customFormat="1" ht="27" customHeight="1">
      <c r="B35" s="165" t="s">
        <v>89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68"/>
      <c r="P35" s="68"/>
      <c r="Q35" s="68"/>
      <c r="R35" s="165" t="s">
        <v>91</v>
      </c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</row>
    <row r="36" spans="2:30" ht="15" customHeight="1">
      <c r="B36" s="172" t="s">
        <v>104</v>
      </c>
      <c r="C36" s="172"/>
      <c r="D36" s="172"/>
      <c r="E36" s="172"/>
      <c r="F36" s="172"/>
      <c r="G36" s="62"/>
      <c r="H36" s="62"/>
      <c r="I36" s="62"/>
      <c r="J36" s="172" t="s">
        <v>105</v>
      </c>
      <c r="K36" s="172"/>
      <c r="L36" s="172"/>
      <c r="M36" s="172"/>
      <c r="N36" s="172"/>
      <c r="O36" s="69"/>
      <c r="P36" s="69"/>
      <c r="Q36" s="69"/>
      <c r="R36" s="172" t="s">
        <v>108</v>
      </c>
      <c r="S36" s="172"/>
      <c r="T36" s="172"/>
      <c r="U36" s="172"/>
      <c r="V36" s="172"/>
      <c r="W36" s="62"/>
      <c r="X36" s="62"/>
      <c r="Y36" s="62"/>
      <c r="Z36" s="172" t="s">
        <v>109</v>
      </c>
      <c r="AA36" s="172"/>
      <c r="AB36" s="172"/>
      <c r="AC36" s="172"/>
      <c r="AD36" s="172"/>
    </row>
    <row r="37" spans="1:30" s="57" customFormat="1" ht="27" customHeight="1">
      <c r="A37" s="1">
        <v>5</v>
      </c>
      <c r="B37" s="152" t="s">
        <v>122</v>
      </c>
      <c r="C37" s="146"/>
      <c r="D37" s="146"/>
      <c r="E37" s="146"/>
      <c r="F37" s="153"/>
      <c r="G37" s="68">
        <v>2</v>
      </c>
      <c r="H37" s="1" t="s">
        <v>87</v>
      </c>
      <c r="I37" s="68">
        <v>0</v>
      </c>
      <c r="J37" s="152" t="s">
        <v>49</v>
      </c>
      <c r="K37" s="146"/>
      <c r="L37" s="146"/>
      <c r="M37" s="146"/>
      <c r="N37" s="153"/>
      <c r="O37" s="68"/>
      <c r="P37" s="68"/>
      <c r="Q37" s="1">
        <v>5</v>
      </c>
      <c r="R37" s="152" t="s">
        <v>58</v>
      </c>
      <c r="S37" s="146"/>
      <c r="T37" s="146"/>
      <c r="U37" s="146"/>
      <c r="V37" s="153"/>
      <c r="W37" s="68">
        <v>3</v>
      </c>
      <c r="X37" s="1" t="s">
        <v>87</v>
      </c>
      <c r="Y37" s="68">
        <v>0</v>
      </c>
      <c r="Z37" s="152" t="s">
        <v>152</v>
      </c>
      <c r="AA37" s="146"/>
      <c r="AB37" s="146"/>
      <c r="AC37" s="146"/>
      <c r="AD37" s="153"/>
    </row>
    <row r="38" spans="1:30" s="57" customFormat="1" ht="12" customHeight="1">
      <c r="A38" s="1"/>
      <c r="B38" s="63"/>
      <c r="C38" s="63"/>
      <c r="D38" s="63"/>
      <c r="E38" s="63"/>
      <c r="F38" s="63"/>
      <c r="G38" s="68"/>
      <c r="H38" s="1"/>
      <c r="I38" s="68"/>
      <c r="J38" s="63"/>
      <c r="K38" s="63"/>
      <c r="L38" s="63"/>
      <c r="M38" s="63"/>
      <c r="N38" s="63"/>
      <c r="O38" s="68"/>
      <c r="P38" s="68"/>
      <c r="Q38" s="1"/>
      <c r="R38" s="63"/>
      <c r="S38" s="63"/>
      <c r="T38" s="63"/>
      <c r="U38" s="63"/>
      <c r="V38" s="63"/>
      <c r="W38" s="68"/>
      <c r="X38" s="1"/>
      <c r="Y38" s="68"/>
      <c r="Z38" s="63"/>
      <c r="AA38" s="63"/>
      <c r="AB38" s="63"/>
      <c r="AC38" s="63"/>
      <c r="AD38" s="63"/>
    </row>
    <row r="39" spans="2:30" ht="15" customHeight="1">
      <c r="B39" s="172" t="s">
        <v>106</v>
      </c>
      <c r="C39" s="172"/>
      <c r="D39" s="172"/>
      <c r="E39" s="172"/>
      <c r="F39" s="172"/>
      <c r="G39" s="62"/>
      <c r="H39" s="62"/>
      <c r="I39" s="62"/>
      <c r="J39" s="172" t="s">
        <v>107</v>
      </c>
      <c r="K39" s="172"/>
      <c r="L39" s="172"/>
      <c r="M39" s="172"/>
      <c r="N39" s="172"/>
      <c r="O39" s="69"/>
      <c r="P39" s="69"/>
      <c r="Q39" s="69"/>
      <c r="R39" s="172" t="s">
        <v>110</v>
      </c>
      <c r="S39" s="172"/>
      <c r="T39" s="172"/>
      <c r="U39" s="172"/>
      <c r="V39" s="172"/>
      <c r="W39" s="62"/>
      <c r="X39" s="62"/>
      <c r="Y39" s="62"/>
      <c r="Z39" s="172" t="s">
        <v>111</v>
      </c>
      <c r="AA39" s="172"/>
      <c r="AB39" s="172"/>
      <c r="AC39" s="172"/>
      <c r="AD39" s="172"/>
    </row>
    <row r="40" spans="1:30" s="57" customFormat="1" ht="27" customHeight="1">
      <c r="A40" s="1">
        <v>6</v>
      </c>
      <c r="B40" s="152" t="s">
        <v>149</v>
      </c>
      <c r="C40" s="146"/>
      <c r="D40" s="146"/>
      <c r="E40" s="146"/>
      <c r="F40" s="153"/>
      <c r="G40" s="68">
        <v>2</v>
      </c>
      <c r="H40" s="1" t="s">
        <v>87</v>
      </c>
      <c r="I40" s="68">
        <v>0</v>
      </c>
      <c r="J40" s="152" t="s">
        <v>150</v>
      </c>
      <c r="K40" s="146"/>
      <c r="L40" s="146"/>
      <c r="M40" s="146"/>
      <c r="N40" s="153"/>
      <c r="O40" s="68"/>
      <c r="P40" s="68"/>
      <c r="Q40" s="1">
        <v>6</v>
      </c>
      <c r="R40" s="152" t="s">
        <v>59</v>
      </c>
      <c r="S40" s="146"/>
      <c r="T40" s="146"/>
      <c r="U40" s="146"/>
      <c r="V40" s="153"/>
      <c r="W40" s="68">
        <v>0</v>
      </c>
      <c r="X40" s="1" t="s">
        <v>87</v>
      </c>
      <c r="Y40" s="68">
        <v>5</v>
      </c>
      <c r="Z40" s="152" t="s">
        <v>61</v>
      </c>
      <c r="AA40" s="146"/>
      <c r="AB40" s="146"/>
      <c r="AC40" s="146"/>
      <c r="AD40" s="153"/>
    </row>
    <row r="41" ht="24.75" customHeight="1"/>
    <row r="42" ht="24.75" customHeight="1"/>
    <row r="43" ht="24.75" customHeight="1"/>
    <row r="44" ht="24.7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/>
  <mergeCells count="94">
    <mergeCell ref="F9:I9"/>
    <mergeCell ref="N11:Q11"/>
    <mergeCell ref="AD16:AE16"/>
    <mergeCell ref="F14:I14"/>
    <mergeCell ref="V15:Y15"/>
    <mergeCell ref="V14:Y14"/>
    <mergeCell ref="R36:V36"/>
    <mergeCell ref="B28:N28"/>
    <mergeCell ref="J33:N33"/>
    <mergeCell ref="R29:V29"/>
    <mergeCell ref="B30:F30"/>
    <mergeCell ref="J30:N30"/>
    <mergeCell ref="B29:F29"/>
    <mergeCell ref="Z36:AD36"/>
    <mergeCell ref="AA17:AB17"/>
    <mergeCell ref="C18:D18"/>
    <mergeCell ref="K18:L18"/>
    <mergeCell ref="S18:T18"/>
    <mergeCell ref="AA18:AB18"/>
    <mergeCell ref="R35:AD35"/>
    <mergeCell ref="R30:V30"/>
    <mergeCell ref="Z30:AD30"/>
    <mergeCell ref="R33:V33"/>
    <mergeCell ref="R37:V37"/>
    <mergeCell ref="Z37:AD37"/>
    <mergeCell ref="R40:V40"/>
    <mergeCell ref="Z40:AD40"/>
    <mergeCell ref="R39:V39"/>
    <mergeCell ref="Z39:AD39"/>
    <mergeCell ref="B40:F40"/>
    <mergeCell ref="J40:N40"/>
    <mergeCell ref="B32:F32"/>
    <mergeCell ref="J32:N32"/>
    <mergeCell ref="B39:F39"/>
    <mergeCell ref="J39:N39"/>
    <mergeCell ref="B33:F33"/>
    <mergeCell ref="Z33:AD33"/>
    <mergeCell ref="R32:V32"/>
    <mergeCell ref="J29:N29"/>
    <mergeCell ref="Z32:AD32"/>
    <mergeCell ref="B27:K27"/>
    <mergeCell ref="B37:F37"/>
    <mergeCell ref="J37:N37"/>
    <mergeCell ref="B35:N35"/>
    <mergeCell ref="B36:F36"/>
    <mergeCell ref="J36:N36"/>
    <mergeCell ref="Q22:R25"/>
    <mergeCell ref="U22:V25"/>
    <mergeCell ref="Y22:Z25"/>
    <mergeCell ref="Z29:AD29"/>
    <mergeCell ref="I22:J25"/>
    <mergeCell ref="R28:AD28"/>
    <mergeCell ref="A22:B25"/>
    <mergeCell ref="A21:B21"/>
    <mergeCell ref="Y21:Z21"/>
    <mergeCell ref="AC21:AD21"/>
    <mergeCell ref="AC22:AD25"/>
    <mergeCell ref="E22:F25"/>
    <mergeCell ref="E21:F21"/>
    <mergeCell ref="M22:N25"/>
    <mergeCell ref="A2:AD2"/>
    <mergeCell ref="M5:R5"/>
    <mergeCell ref="J20:M20"/>
    <mergeCell ref="C17:D17"/>
    <mergeCell ref="S17:T17"/>
    <mergeCell ref="K17:L17"/>
    <mergeCell ref="Z20:AC20"/>
    <mergeCell ref="N7:Q7"/>
    <mergeCell ref="M9:R9"/>
    <mergeCell ref="B20:E20"/>
    <mergeCell ref="M21:N21"/>
    <mergeCell ref="Z15:AC15"/>
    <mergeCell ref="R15:U15"/>
    <mergeCell ref="J15:M15"/>
    <mergeCell ref="R20:U20"/>
    <mergeCell ref="Q21:R21"/>
    <mergeCell ref="U21:V21"/>
    <mergeCell ref="I21:J21"/>
    <mergeCell ref="X6:Y6"/>
    <mergeCell ref="Z6:AE6"/>
    <mergeCell ref="B15:E15"/>
    <mergeCell ref="F15:I15"/>
    <mergeCell ref="I12:K12"/>
    <mergeCell ref="T12:V12"/>
    <mergeCell ref="M12:R12"/>
    <mergeCell ref="M8:R8"/>
    <mergeCell ref="M13:R13"/>
    <mergeCell ref="V9:Y9"/>
    <mergeCell ref="X3:Y3"/>
    <mergeCell ref="Z3:AE3"/>
    <mergeCell ref="Z4:AE4"/>
    <mergeCell ref="Z5:AE5"/>
    <mergeCell ref="X4:Y4"/>
    <mergeCell ref="X5:Y5"/>
  </mergeCells>
  <printOptions/>
  <pageMargins left="0.47" right="0.13" top="0.35" bottom="0.61" header="0.29" footer="0.5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showGridLines="0" workbookViewId="0" topLeftCell="A1">
      <selection activeCell="H25" sqref="H25"/>
    </sheetView>
  </sheetViews>
  <sheetFormatPr defaultColWidth="9.00390625" defaultRowHeight="13.5"/>
  <cols>
    <col min="1" max="1" width="11.00390625" style="5" customWidth="1"/>
    <col min="2" max="17" width="2.875" style="5" customWidth="1"/>
    <col min="18" max="21" width="4.25390625" style="5" customWidth="1"/>
    <col min="22" max="22" width="4.50390625" style="49" customWidth="1"/>
    <col min="23" max="25" width="4.25390625" style="5" customWidth="1"/>
    <col min="26" max="16384" width="9.00390625" style="5" customWidth="1"/>
  </cols>
  <sheetData>
    <row r="1" spans="1:25" ht="21" customHeight="1">
      <c r="A1" s="142" t="s">
        <v>118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5" customHeight="1" thickBot="1">
      <c r="A2" s="6"/>
      <c r="B2" s="141" t="s">
        <v>117</v>
      </c>
      <c r="C2" s="141"/>
      <c r="D2" s="141"/>
      <c r="E2" s="141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43"/>
      <c r="S2" s="143"/>
      <c r="T2" s="143"/>
      <c r="U2" s="143"/>
      <c r="V2" s="143"/>
      <c r="W2" s="143"/>
      <c r="X2" s="143"/>
      <c r="Y2" s="7"/>
    </row>
    <row r="3" spans="1:25" s="10" customFormat="1" ht="16.5" customHeight="1" thickBot="1">
      <c r="A3" s="8"/>
      <c r="B3" s="136" t="str">
        <f>'予選'!C3</f>
        <v>増田西</v>
      </c>
      <c r="C3" s="136"/>
      <c r="D3" s="136"/>
      <c r="E3" s="137"/>
      <c r="F3" s="135" t="str">
        <f>'予選'!C4</f>
        <v>マリソル松島</v>
      </c>
      <c r="G3" s="133"/>
      <c r="H3" s="133"/>
      <c r="I3" s="134"/>
      <c r="J3" s="135" t="str">
        <f>'予選'!C5</f>
        <v>六　郷</v>
      </c>
      <c r="K3" s="133"/>
      <c r="L3" s="133"/>
      <c r="M3" s="134"/>
      <c r="N3" s="135" t="str">
        <f>'予選'!C6</f>
        <v>広　渕</v>
      </c>
      <c r="O3" s="133"/>
      <c r="P3" s="133"/>
      <c r="Q3" s="133"/>
      <c r="R3" s="47" t="s">
        <v>11</v>
      </c>
      <c r="S3" s="9" t="s">
        <v>10</v>
      </c>
      <c r="T3" s="9" t="s">
        <v>9</v>
      </c>
      <c r="U3" s="9" t="s">
        <v>8</v>
      </c>
      <c r="V3" s="40" t="s">
        <v>7</v>
      </c>
      <c r="W3" s="40" t="s">
        <v>6</v>
      </c>
      <c r="X3" s="40" t="s">
        <v>5</v>
      </c>
      <c r="Y3" s="41" t="s">
        <v>4</v>
      </c>
    </row>
    <row r="4" spans="1:25" s="10" customFormat="1" ht="16.5" customHeight="1">
      <c r="A4" s="11" t="str">
        <f>B3</f>
        <v>増田西</v>
      </c>
      <c r="B4" s="126"/>
      <c r="C4" s="127"/>
      <c r="D4" s="127"/>
      <c r="E4" s="128"/>
      <c r="F4" s="12" t="s">
        <v>132</v>
      </c>
      <c r="G4" s="50">
        <f>'予選'!C11</f>
        <v>0</v>
      </c>
      <c r="H4" s="13" t="s">
        <v>13</v>
      </c>
      <c r="I4" s="14">
        <f>'予選'!F11</f>
        <v>0</v>
      </c>
      <c r="J4" s="12" t="s">
        <v>134</v>
      </c>
      <c r="K4" s="13">
        <f>'予選'!C19</f>
        <v>2</v>
      </c>
      <c r="L4" s="13" t="s">
        <v>13</v>
      </c>
      <c r="M4" s="14">
        <f>'予選'!F19</f>
        <v>0</v>
      </c>
      <c r="N4" s="12" t="s">
        <v>144</v>
      </c>
      <c r="O4" s="13">
        <f>'予選'!C32</f>
        <v>0</v>
      </c>
      <c r="P4" s="13" t="s">
        <v>13</v>
      </c>
      <c r="Q4" s="13">
        <f>'予選'!F32</f>
        <v>0</v>
      </c>
      <c r="R4" s="15">
        <f>SUM((S4*3)+(T4*1))</f>
        <v>5</v>
      </c>
      <c r="S4" s="16">
        <f>COUNTIF(B4:Q4,"○")</f>
        <v>1</v>
      </c>
      <c r="T4" s="16">
        <f>COUNTIF(B4:Q4,"△")</f>
        <v>2</v>
      </c>
      <c r="U4" s="16">
        <f>COUNTIF(B4:Q4,"●")</f>
        <v>0</v>
      </c>
      <c r="V4" s="51">
        <f>SUM(C4,G4,K4,O4)</f>
        <v>2</v>
      </c>
      <c r="W4" s="16">
        <f>SUM(E4,I4,M4,Q4)</f>
        <v>0</v>
      </c>
      <c r="X4" s="16">
        <f>SUM(V4-W4)</f>
        <v>2</v>
      </c>
      <c r="Y4" s="17">
        <v>2</v>
      </c>
    </row>
    <row r="5" spans="1:25" s="10" customFormat="1" ht="16.5" customHeight="1">
      <c r="A5" s="18" t="str">
        <f>F3</f>
        <v>マリソル松島</v>
      </c>
      <c r="B5" s="11" t="s">
        <v>132</v>
      </c>
      <c r="C5" s="19">
        <f>I4</f>
        <v>0</v>
      </c>
      <c r="D5" s="19" t="s">
        <v>13</v>
      </c>
      <c r="E5" s="20">
        <f>G4</f>
        <v>0</v>
      </c>
      <c r="F5" s="129"/>
      <c r="G5" s="130"/>
      <c r="H5" s="130"/>
      <c r="I5" s="131"/>
      <c r="J5" s="21" t="s">
        <v>135</v>
      </c>
      <c r="K5" s="22">
        <f>'予選'!C28</f>
        <v>4</v>
      </c>
      <c r="L5" s="22" t="s">
        <v>13</v>
      </c>
      <c r="M5" s="23">
        <f>'予選'!F28</f>
        <v>0</v>
      </c>
      <c r="N5" s="24" t="s">
        <v>135</v>
      </c>
      <c r="O5" s="22">
        <f>'予選'!C23</f>
        <v>1</v>
      </c>
      <c r="P5" s="22" t="s">
        <v>13</v>
      </c>
      <c r="Q5" s="22">
        <f>'予選'!F23</f>
        <v>0</v>
      </c>
      <c r="R5" s="27">
        <f>SUM((S5*3)+(T5*1))</f>
        <v>7</v>
      </c>
      <c r="S5" s="28">
        <f>COUNTIF(B5:Q5,"○")</f>
        <v>2</v>
      </c>
      <c r="T5" s="28">
        <f>COUNTIF(B5:Q5,"△")</f>
        <v>1</v>
      </c>
      <c r="U5" s="28">
        <f>COUNTIF(B5:Q5,"●")</f>
        <v>0</v>
      </c>
      <c r="V5" s="28">
        <f>SUM(C5,G5,K5,O5)</f>
        <v>5</v>
      </c>
      <c r="W5" s="28">
        <f>SUM(E5,I5,M5,Q5)</f>
        <v>0</v>
      </c>
      <c r="X5" s="28">
        <f>SUM(V5-W5)</f>
        <v>5</v>
      </c>
      <c r="Y5" s="29">
        <v>1</v>
      </c>
    </row>
    <row r="6" spans="1:25" s="10" customFormat="1" ht="16.5" customHeight="1">
      <c r="A6" s="18" t="str">
        <f>J3</f>
        <v>六　郷</v>
      </c>
      <c r="B6" s="18" t="s">
        <v>130</v>
      </c>
      <c r="C6" s="25">
        <f>M4</f>
        <v>0</v>
      </c>
      <c r="D6" s="25" t="s">
        <v>13</v>
      </c>
      <c r="E6" s="26">
        <f>K4</f>
        <v>2</v>
      </c>
      <c r="F6" s="30" t="s">
        <v>129</v>
      </c>
      <c r="G6" s="22">
        <f>M5</f>
        <v>0</v>
      </c>
      <c r="H6" s="22" t="s">
        <v>13</v>
      </c>
      <c r="I6" s="23">
        <f>K5</f>
        <v>4</v>
      </c>
      <c r="J6" s="129"/>
      <c r="K6" s="130"/>
      <c r="L6" s="130"/>
      <c r="M6" s="131"/>
      <c r="N6" s="24" t="s">
        <v>130</v>
      </c>
      <c r="O6" s="25">
        <f>'予選'!C15</f>
        <v>0</v>
      </c>
      <c r="P6" s="25" t="s">
        <v>13</v>
      </c>
      <c r="Q6" s="25">
        <f>'予選'!F15</f>
        <v>2</v>
      </c>
      <c r="R6" s="27">
        <f>SUM((S6*3)+(T6*1))</f>
        <v>0</v>
      </c>
      <c r="S6" s="28">
        <f>COUNTIF(B6:Q6,"○")</f>
        <v>0</v>
      </c>
      <c r="T6" s="28">
        <f>COUNTIF(B6:Q6,"△")</f>
        <v>0</v>
      </c>
      <c r="U6" s="28">
        <f>COUNTIF(B6:Q6,"●")</f>
        <v>3</v>
      </c>
      <c r="V6" s="28">
        <f>SUM(C6,G6,K6,O6)</f>
        <v>0</v>
      </c>
      <c r="W6" s="28">
        <f>SUM(E6,I6,M6,Q6)</f>
        <v>8</v>
      </c>
      <c r="X6" s="28">
        <f>SUM(V6-W6)</f>
        <v>-8</v>
      </c>
      <c r="Y6" s="29">
        <v>4</v>
      </c>
    </row>
    <row r="7" spans="1:25" s="10" customFormat="1" ht="16.5" customHeight="1" thickBot="1">
      <c r="A7" s="31" t="str">
        <f>N3</f>
        <v>広　渕</v>
      </c>
      <c r="B7" s="31" t="s">
        <v>144</v>
      </c>
      <c r="C7" s="35">
        <f>Q4</f>
        <v>0</v>
      </c>
      <c r="D7" s="35" t="s">
        <v>13</v>
      </c>
      <c r="E7" s="36">
        <f>O4</f>
        <v>0</v>
      </c>
      <c r="F7" s="48" t="s">
        <v>136</v>
      </c>
      <c r="G7" s="32">
        <f>Q5</f>
        <v>0</v>
      </c>
      <c r="H7" s="32" t="s">
        <v>13</v>
      </c>
      <c r="I7" s="33">
        <f>O5</f>
        <v>1</v>
      </c>
      <c r="J7" s="34" t="s">
        <v>135</v>
      </c>
      <c r="K7" s="35">
        <f>Q6</f>
        <v>2</v>
      </c>
      <c r="L7" s="35" t="s">
        <v>13</v>
      </c>
      <c r="M7" s="36">
        <f>O6</f>
        <v>0</v>
      </c>
      <c r="N7" s="138"/>
      <c r="O7" s="139"/>
      <c r="P7" s="139"/>
      <c r="Q7" s="139"/>
      <c r="R7" s="37">
        <f>SUM((S7*3)+(T7*1))</f>
        <v>4</v>
      </c>
      <c r="S7" s="38">
        <f>COUNTIF(B7:Q7,"○")</f>
        <v>1</v>
      </c>
      <c r="T7" s="38">
        <f>COUNTIF(B7:Q7,"△")</f>
        <v>1</v>
      </c>
      <c r="U7" s="38">
        <f>COUNTIF(B7:Q7,"●")</f>
        <v>1</v>
      </c>
      <c r="V7" s="38">
        <f>SUM(C7,G7,K7,O7)</f>
        <v>2</v>
      </c>
      <c r="W7" s="38">
        <f>SUM(E7,I7,M7,Q7)</f>
        <v>1</v>
      </c>
      <c r="X7" s="38">
        <f>SUM(V7-W7)</f>
        <v>1</v>
      </c>
      <c r="Y7" s="39">
        <v>3</v>
      </c>
    </row>
    <row r="8" spans="1:25" ht="16.5" customHeight="1" thickBot="1">
      <c r="A8" s="6"/>
      <c r="B8" s="141" t="s">
        <v>17</v>
      </c>
      <c r="C8" s="141"/>
      <c r="D8" s="141"/>
      <c r="E8" s="141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46">
        <f aca="true" t="shared" si="0" ref="R8:X8">SUM(R4:R7)</f>
        <v>16</v>
      </c>
      <c r="S8" s="46">
        <f t="shared" si="0"/>
        <v>4</v>
      </c>
      <c r="T8" s="46">
        <f t="shared" si="0"/>
        <v>4</v>
      </c>
      <c r="U8" s="46">
        <f t="shared" si="0"/>
        <v>4</v>
      </c>
      <c r="V8" s="46">
        <f t="shared" si="0"/>
        <v>9</v>
      </c>
      <c r="W8" s="46">
        <f t="shared" si="0"/>
        <v>9</v>
      </c>
      <c r="X8" s="46">
        <f t="shared" si="0"/>
        <v>0</v>
      </c>
      <c r="Y8" s="42"/>
    </row>
    <row r="9" spans="1:25" s="10" customFormat="1" ht="16.5" customHeight="1" thickBot="1">
      <c r="A9" s="8"/>
      <c r="B9" s="136" t="str">
        <f>'予選'!E3</f>
        <v>SK・SC</v>
      </c>
      <c r="C9" s="136"/>
      <c r="D9" s="136"/>
      <c r="E9" s="137"/>
      <c r="F9" s="135" t="str">
        <f>'予選'!E4</f>
        <v>RED　EAST</v>
      </c>
      <c r="G9" s="133"/>
      <c r="H9" s="133"/>
      <c r="I9" s="134"/>
      <c r="J9" s="135" t="str">
        <f>'予選'!E5</f>
        <v>上　杉</v>
      </c>
      <c r="K9" s="133"/>
      <c r="L9" s="133"/>
      <c r="M9" s="134"/>
      <c r="N9" s="135" t="str">
        <f>'予選'!E6</f>
        <v>アバンツァーレ</v>
      </c>
      <c r="O9" s="133"/>
      <c r="P9" s="133"/>
      <c r="Q9" s="134"/>
      <c r="R9" s="4" t="s">
        <v>11</v>
      </c>
      <c r="S9" s="9" t="s">
        <v>10</v>
      </c>
      <c r="T9" s="9" t="s">
        <v>9</v>
      </c>
      <c r="U9" s="9" t="s">
        <v>8</v>
      </c>
      <c r="V9" s="40" t="s">
        <v>7</v>
      </c>
      <c r="W9" s="40" t="s">
        <v>6</v>
      </c>
      <c r="X9" s="40" t="s">
        <v>5</v>
      </c>
      <c r="Y9" s="41" t="s">
        <v>4</v>
      </c>
    </row>
    <row r="10" spans="1:25" s="10" customFormat="1" ht="16.5" customHeight="1">
      <c r="A10" s="11" t="str">
        <f>B9</f>
        <v>SK・SC</v>
      </c>
      <c r="B10" s="126"/>
      <c r="C10" s="127"/>
      <c r="D10" s="127"/>
      <c r="E10" s="128"/>
      <c r="F10" s="12" t="s">
        <v>137</v>
      </c>
      <c r="G10" s="44">
        <f>'予選'!C13</f>
        <v>7</v>
      </c>
      <c r="H10" s="13" t="s">
        <v>13</v>
      </c>
      <c r="I10" s="14">
        <f>'予選'!F13</f>
        <v>1</v>
      </c>
      <c r="J10" s="12" t="s">
        <v>137</v>
      </c>
      <c r="K10" s="13">
        <f>'予選'!C21</f>
        <v>4</v>
      </c>
      <c r="L10" s="13" t="s">
        <v>13</v>
      </c>
      <c r="M10" s="14">
        <f>'予選'!F21</f>
        <v>1</v>
      </c>
      <c r="N10" s="12" t="s">
        <v>128</v>
      </c>
      <c r="O10" s="13">
        <f>'予選'!C34</f>
        <v>4</v>
      </c>
      <c r="P10" s="13" t="s">
        <v>13</v>
      </c>
      <c r="Q10" s="14">
        <f>'予選'!F34</f>
        <v>0</v>
      </c>
      <c r="R10" s="15">
        <f>SUM((S10*3)+(T10*1))</f>
        <v>9</v>
      </c>
      <c r="S10" s="16">
        <f>COUNTIF(B10:Q10,"○")</f>
        <v>3</v>
      </c>
      <c r="T10" s="16">
        <f>COUNTIF(B10:Q10,"△")</f>
        <v>0</v>
      </c>
      <c r="U10" s="16">
        <f>COUNTIF(B10:Q10,"●")</f>
        <v>0</v>
      </c>
      <c r="V10" s="52">
        <f>SUM(C10,G10,K10,O10)</f>
        <v>15</v>
      </c>
      <c r="W10" s="16">
        <f>SUM(E10,I10,M10,Q10)</f>
        <v>2</v>
      </c>
      <c r="X10" s="16">
        <f>SUM(V10-W10)</f>
        <v>13</v>
      </c>
      <c r="Y10" s="17">
        <v>1</v>
      </c>
    </row>
    <row r="11" spans="1:25" s="10" customFormat="1" ht="16.5" customHeight="1">
      <c r="A11" s="18" t="str">
        <f>F9</f>
        <v>RED　EAST</v>
      </c>
      <c r="B11" s="11" t="s">
        <v>136</v>
      </c>
      <c r="C11" s="19">
        <f>I10</f>
        <v>1</v>
      </c>
      <c r="D11" s="19" t="s">
        <v>13</v>
      </c>
      <c r="E11" s="20">
        <f>G10</f>
        <v>7</v>
      </c>
      <c r="F11" s="129"/>
      <c r="G11" s="130"/>
      <c r="H11" s="130"/>
      <c r="I11" s="131"/>
      <c r="J11" s="21" t="s">
        <v>128</v>
      </c>
      <c r="K11" s="22">
        <f>'予選'!C30</f>
        <v>2</v>
      </c>
      <c r="L11" s="22" t="s">
        <v>13</v>
      </c>
      <c r="M11" s="23">
        <f>'予選'!F30</f>
        <v>0</v>
      </c>
      <c r="N11" s="24" t="s">
        <v>130</v>
      </c>
      <c r="O11" s="22">
        <f>'予選'!C25</f>
        <v>0</v>
      </c>
      <c r="P11" s="22" t="s">
        <v>13</v>
      </c>
      <c r="Q11" s="23">
        <f>'予選'!F25</f>
        <v>1</v>
      </c>
      <c r="R11" s="27">
        <f>SUM((S11*3)+(T11*1))</f>
        <v>3</v>
      </c>
      <c r="S11" s="28">
        <f>COUNTIF(B11:Q11,"○")</f>
        <v>1</v>
      </c>
      <c r="T11" s="28">
        <f>COUNTIF(B11:Q11,"△")</f>
        <v>0</v>
      </c>
      <c r="U11" s="28">
        <f>COUNTIF(B11:Q11,"●")</f>
        <v>2</v>
      </c>
      <c r="V11" s="28">
        <f>SUM(C11,G11,K11,O11)</f>
        <v>3</v>
      </c>
      <c r="W11" s="28">
        <f>SUM(E11,I11,M11,Q11)</f>
        <v>8</v>
      </c>
      <c r="X11" s="28">
        <f>SUM(V11-W11)</f>
        <v>-5</v>
      </c>
      <c r="Y11" s="29">
        <v>3</v>
      </c>
    </row>
    <row r="12" spans="1:25" s="10" customFormat="1" ht="16.5" customHeight="1">
      <c r="A12" s="18" t="str">
        <f>J9</f>
        <v>上　杉</v>
      </c>
      <c r="B12" s="11" t="s">
        <v>136</v>
      </c>
      <c r="C12" s="25">
        <f>M10</f>
        <v>1</v>
      </c>
      <c r="D12" s="25" t="s">
        <v>13</v>
      </c>
      <c r="E12" s="26">
        <f>K10</f>
        <v>4</v>
      </c>
      <c r="F12" s="30" t="s">
        <v>130</v>
      </c>
      <c r="G12" s="22">
        <f>M11</f>
        <v>0</v>
      </c>
      <c r="H12" s="22" t="s">
        <v>13</v>
      </c>
      <c r="I12" s="23">
        <f>K11</f>
        <v>2</v>
      </c>
      <c r="J12" s="129"/>
      <c r="K12" s="130"/>
      <c r="L12" s="130"/>
      <c r="M12" s="131"/>
      <c r="N12" s="24" t="s">
        <v>135</v>
      </c>
      <c r="O12" s="25">
        <f>'予選'!C17</f>
        <v>3</v>
      </c>
      <c r="P12" s="25" t="s">
        <v>13</v>
      </c>
      <c r="Q12" s="26">
        <f>'予選'!F17</f>
        <v>1</v>
      </c>
      <c r="R12" s="27">
        <f>SUM((S12*3)+(T12*1))</f>
        <v>3</v>
      </c>
      <c r="S12" s="28">
        <f>COUNTIF(B12:Q12,"○")</f>
        <v>1</v>
      </c>
      <c r="T12" s="28">
        <f>COUNTIF(B12:Q12,"△")</f>
        <v>0</v>
      </c>
      <c r="U12" s="28">
        <f>COUNTIF(B12:Q12,"●")</f>
        <v>2</v>
      </c>
      <c r="V12" s="28">
        <f>SUM(C12,G12,K12,O12)</f>
        <v>4</v>
      </c>
      <c r="W12" s="28">
        <f>SUM(E12,I12,M12,Q12)</f>
        <v>7</v>
      </c>
      <c r="X12" s="28">
        <f>SUM(V12-W12)</f>
        <v>-3</v>
      </c>
      <c r="Y12" s="29">
        <v>2</v>
      </c>
    </row>
    <row r="13" spans="1:25" s="10" customFormat="1" ht="16.5" customHeight="1" thickBot="1">
      <c r="A13" s="31" t="str">
        <f>N9</f>
        <v>アバンツァーレ</v>
      </c>
      <c r="B13" s="31" t="s">
        <v>129</v>
      </c>
      <c r="C13" s="35">
        <f>Q10</f>
        <v>0</v>
      </c>
      <c r="D13" s="35" t="s">
        <v>13</v>
      </c>
      <c r="E13" s="36">
        <f>O10</f>
        <v>4</v>
      </c>
      <c r="F13" s="48" t="s">
        <v>135</v>
      </c>
      <c r="G13" s="32">
        <f>Q11</f>
        <v>1</v>
      </c>
      <c r="H13" s="32" t="s">
        <v>13</v>
      </c>
      <c r="I13" s="33">
        <f>O11</f>
        <v>0</v>
      </c>
      <c r="J13" s="34" t="s">
        <v>130</v>
      </c>
      <c r="K13" s="35">
        <f>Q12</f>
        <v>1</v>
      </c>
      <c r="L13" s="35" t="s">
        <v>13</v>
      </c>
      <c r="M13" s="36">
        <f>O12</f>
        <v>3</v>
      </c>
      <c r="N13" s="138"/>
      <c r="O13" s="139"/>
      <c r="P13" s="139"/>
      <c r="Q13" s="140"/>
      <c r="R13" s="37">
        <f>SUM((S13*3)+(T13*1))</f>
        <v>3</v>
      </c>
      <c r="S13" s="38">
        <f>COUNTIF(B13:Q13,"○")</f>
        <v>1</v>
      </c>
      <c r="T13" s="38">
        <f>COUNTIF(B13:Q13,"△")</f>
        <v>0</v>
      </c>
      <c r="U13" s="38">
        <f>COUNTIF(B13:Q13,"●")</f>
        <v>2</v>
      </c>
      <c r="V13" s="38">
        <f>SUM(C13,G13,K13,O13)</f>
        <v>2</v>
      </c>
      <c r="W13" s="38">
        <f>SUM(E13,I13,M13,Q13)</f>
        <v>7</v>
      </c>
      <c r="X13" s="38">
        <f>SUM(V13-W13)</f>
        <v>-5</v>
      </c>
      <c r="Y13" s="39">
        <v>4</v>
      </c>
    </row>
    <row r="14" spans="1:25" ht="16.5" customHeight="1" thickBot="1">
      <c r="A14" s="6"/>
      <c r="B14" s="141" t="s">
        <v>18</v>
      </c>
      <c r="C14" s="141"/>
      <c r="D14" s="141"/>
      <c r="E14" s="141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46">
        <f aca="true" t="shared" si="1" ref="R14:X14">SUM(R10:R13)</f>
        <v>18</v>
      </c>
      <c r="S14" s="46">
        <f t="shared" si="1"/>
        <v>6</v>
      </c>
      <c r="T14" s="46">
        <f t="shared" si="1"/>
        <v>0</v>
      </c>
      <c r="U14" s="46">
        <f t="shared" si="1"/>
        <v>6</v>
      </c>
      <c r="V14" s="46">
        <f t="shared" si="1"/>
        <v>24</v>
      </c>
      <c r="W14" s="46">
        <f t="shared" si="1"/>
        <v>24</v>
      </c>
      <c r="X14" s="46">
        <f t="shared" si="1"/>
        <v>0</v>
      </c>
      <c r="Y14" s="42"/>
    </row>
    <row r="15" spans="1:25" s="10" customFormat="1" ht="16.5" customHeight="1" thickBot="1">
      <c r="A15" s="8"/>
      <c r="B15" s="136" t="str">
        <f>'予選'!H3</f>
        <v>岩　沼</v>
      </c>
      <c r="C15" s="136"/>
      <c r="D15" s="136"/>
      <c r="E15" s="137"/>
      <c r="F15" s="135" t="str">
        <f>'予選'!H4</f>
        <v>多賀城ＦＣ</v>
      </c>
      <c r="G15" s="133"/>
      <c r="H15" s="133"/>
      <c r="I15" s="134"/>
      <c r="J15" s="135" t="str">
        <f>'予選'!H5</f>
        <v>附属FC</v>
      </c>
      <c r="K15" s="133"/>
      <c r="L15" s="133"/>
      <c r="M15" s="134"/>
      <c r="N15" s="135" t="str">
        <f>'予選'!H6</f>
        <v>FCクォーレ</v>
      </c>
      <c r="O15" s="133"/>
      <c r="P15" s="133"/>
      <c r="Q15" s="134"/>
      <c r="R15" s="4" t="s">
        <v>11</v>
      </c>
      <c r="S15" s="9" t="s">
        <v>10</v>
      </c>
      <c r="T15" s="9" t="s">
        <v>9</v>
      </c>
      <c r="U15" s="9" t="s">
        <v>8</v>
      </c>
      <c r="V15" s="40" t="s">
        <v>7</v>
      </c>
      <c r="W15" s="40" t="s">
        <v>6</v>
      </c>
      <c r="X15" s="40" t="s">
        <v>5</v>
      </c>
      <c r="Y15" s="41" t="s">
        <v>4</v>
      </c>
    </row>
    <row r="16" spans="1:25" s="10" customFormat="1" ht="16.5" customHeight="1">
      <c r="A16" s="11" t="str">
        <f>B15</f>
        <v>岩　沼</v>
      </c>
      <c r="B16" s="126"/>
      <c r="C16" s="127"/>
      <c r="D16" s="127"/>
      <c r="E16" s="128"/>
      <c r="F16" s="12" t="s">
        <v>127</v>
      </c>
      <c r="G16" s="13">
        <f>'予選'!H11</f>
        <v>1</v>
      </c>
      <c r="H16" s="13" t="s">
        <v>13</v>
      </c>
      <c r="I16" s="14">
        <f>'予選'!K11</f>
        <v>2</v>
      </c>
      <c r="J16" s="12" t="s">
        <v>127</v>
      </c>
      <c r="K16" s="13">
        <f>'予選'!H19</f>
        <v>0</v>
      </c>
      <c r="L16" s="13" t="s">
        <v>13</v>
      </c>
      <c r="M16" s="14">
        <f>'予選'!K19</f>
        <v>3</v>
      </c>
      <c r="N16" s="12" t="s">
        <v>144</v>
      </c>
      <c r="O16" s="13">
        <f>'予選'!H32</f>
        <v>1</v>
      </c>
      <c r="P16" s="13" t="s">
        <v>13</v>
      </c>
      <c r="Q16" s="14">
        <f>'予選'!K32</f>
        <v>1</v>
      </c>
      <c r="R16" s="15">
        <f>SUM((S16*3)+(T16*1))</f>
        <v>1</v>
      </c>
      <c r="S16" s="16">
        <f>COUNTIF(B16:Q16,"○")</f>
        <v>0</v>
      </c>
      <c r="T16" s="16">
        <f>COUNTIF(B16:Q16,"△")</f>
        <v>1</v>
      </c>
      <c r="U16" s="16">
        <f>COUNTIF(B16:Q16,"●")</f>
        <v>2</v>
      </c>
      <c r="V16" s="52">
        <f>SUM(C16,G16,K16,O16)</f>
        <v>2</v>
      </c>
      <c r="W16" s="16">
        <f>SUM(E16,I16,M16,Q16)</f>
        <v>6</v>
      </c>
      <c r="X16" s="16">
        <f>SUM(V16-W16)</f>
        <v>-4</v>
      </c>
      <c r="Y16" s="17">
        <v>4</v>
      </c>
    </row>
    <row r="17" spans="1:25" s="10" customFormat="1" ht="16.5" customHeight="1">
      <c r="A17" s="18" t="str">
        <f>F15</f>
        <v>多賀城ＦＣ</v>
      </c>
      <c r="B17" s="11" t="s">
        <v>128</v>
      </c>
      <c r="C17" s="19">
        <f>I16</f>
        <v>2</v>
      </c>
      <c r="D17" s="19" t="s">
        <v>13</v>
      </c>
      <c r="E17" s="20">
        <f>G16</f>
        <v>1</v>
      </c>
      <c r="F17" s="129"/>
      <c r="G17" s="130"/>
      <c r="H17" s="130"/>
      <c r="I17" s="131"/>
      <c r="J17" s="21" t="s">
        <v>135</v>
      </c>
      <c r="K17" s="22">
        <f>'予選'!H28</f>
        <v>3</v>
      </c>
      <c r="L17" s="22" t="s">
        <v>13</v>
      </c>
      <c r="M17" s="23">
        <f>'予選'!K28</f>
        <v>1</v>
      </c>
      <c r="N17" s="24" t="s">
        <v>129</v>
      </c>
      <c r="O17" s="22">
        <f>'予選'!H23</f>
        <v>0</v>
      </c>
      <c r="P17" s="22" t="s">
        <v>13</v>
      </c>
      <c r="Q17" s="23">
        <f>'予選'!K23</f>
        <v>1</v>
      </c>
      <c r="R17" s="27">
        <f>SUM((S17*3)+(T17*1))</f>
        <v>6</v>
      </c>
      <c r="S17" s="28">
        <f>COUNTIF(B17:Q17,"○")</f>
        <v>2</v>
      </c>
      <c r="T17" s="28">
        <f>COUNTIF(B17:Q17,"△")</f>
        <v>0</v>
      </c>
      <c r="U17" s="28">
        <f>COUNTIF(B17:Q17,"●")</f>
        <v>1</v>
      </c>
      <c r="V17" s="28">
        <f>SUM(C17,G17,K17,O17)</f>
        <v>5</v>
      </c>
      <c r="W17" s="28">
        <f>SUM(E17,I17,M17,Q17)</f>
        <v>3</v>
      </c>
      <c r="X17" s="28">
        <f>SUM(V17-W17)</f>
        <v>2</v>
      </c>
      <c r="Y17" s="29">
        <v>2</v>
      </c>
    </row>
    <row r="18" spans="1:25" s="10" customFormat="1" ht="16.5" customHeight="1">
      <c r="A18" s="18" t="str">
        <f>J15</f>
        <v>附属FC</v>
      </c>
      <c r="B18" s="18" t="s">
        <v>128</v>
      </c>
      <c r="C18" s="25">
        <f>M16</f>
        <v>3</v>
      </c>
      <c r="D18" s="25" t="s">
        <v>13</v>
      </c>
      <c r="E18" s="26">
        <f>K16</f>
        <v>0</v>
      </c>
      <c r="F18" s="30" t="s">
        <v>129</v>
      </c>
      <c r="G18" s="22">
        <f>M17</f>
        <v>1</v>
      </c>
      <c r="H18" s="22" t="s">
        <v>13</v>
      </c>
      <c r="I18" s="23">
        <f>K17</f>
        <v>3</v>
      </c>
      <c r="J18" s="129"/>
      <c r="K18" s="130"/>
      <c r="L18" s="130"/>
      <c r="M18" s="131"/>
      <c r="N18" s="24" t="s">
        <v>130</v>
      </c>
      <c r="O18" s="25">
        <f>'予選'!H15</f>
        <v>1</v>
      </c>
      <c r="P18" s="25" t="s">
        <v>13</v>
      </c>
      <c r="Q18" s="26">
        <f>'予選'!K15</f>
        <v>2</v>
      </c>
      <c r="R18" s="27">
        <f>SUM((S18*3)+(T18*1))</f>
        <v>3</v>
      </c>
      <c r="S18" s="28">
        <f>COUNTIF(B18:Q18,"○")</f>
        <v>1</v>
      </c>
      <c r="T18" s="28">
        <f>COUNTIF(B18:Q18,"△")</f>
        <v>0</v>
      </c>
      <c r="U18" s="28">
        <f>COUNTIF(B18:Q18,"●")</f>
        <v>2</v>
      </c>
      <c r="V18" s="28">
        <f>SUM(C18,G18,K18,O18)</f>
        <v>5</v>
      </c>
      <c r="W18" s="28">
        <f>SUM(E18,I18,M18,Q18)</f>
        <v>5</v>
      </c>
      <c r="X18" s="28">
        <f>SUM(V18-W18)</f>
        <v>0</v>
      </c>
      <c r="Y18" s="29">
        <v>3</v>
      </c>
    </row>
    <row r="19" spans="1:25" s="10" customFormat="1" ht="16.5" customHeight="1" thickBot="1">
      <c r="A19" s="31" t="str">
        <f>N15</f>
        <v>FCクォーレ</v>
      </c>
      <c r="B19" s="31" t="s">
        <v>144</v>
      </c>
      <c r="C19" s="35">
        <f>Q16</f>
        <v>1</v>
      </c>
      <c r="D19" s="35" t="s">
        <v>13</v>
      </c>
      <c r="E19" s="36">
        <f>O16</f>
        <v>1</v>
      </c>
      <c r="F19" s="48" t="s">
        <v>131</v>
      </c>
      <c r="G19" s="32">
        <f>Q17</f>
        <v>1</v>
      </c>
      <c r="H19" s="32" t="s">
        <v>13</v>
      </c>
      <c r="I19" s="33">
        <f>O17</f>
        <v>0</v>
      </c>
      <c r="J19" s="34" t="s">
        <v>131</v>
      </c>
      <c r="K19" s="35">
        <f>Q18</f>
        <v>2</v>
      </c>
      <c r="L19" s="35" t="s">
        <v>13</v>
      </c>
      <c r="M19" s="36">
        <f>O18</f>
        <v>1</v>
      </c>
      <c r="N19" s="138"/>
      <c r="O19" s="139"/>
      <c r="P19" s="139"/>
      <c r="Q19" s="140"/>
      <c r="R19" s="37">
        <f>SUM((S19*3)+(T19*1))</f>
        <v>7</v>
      </c>
      <c r="S19" s="38">
        <f>COUNTIF(B19:Q19,"○")</f>
        <v>2</v>
      </c>
      <c r="T19" s="38">
        <f>COUNTIF(B19:Q19,"△")</f>
        <v>1</v>
      </c>
      <c r="U19" s="38">
        <f>COUNTIF(B19:Q19,"●")</f>
        <v>0</v>
      </c>
      <c r="V19" s="38">
        <f>SUM(C19,G19,K19,O19)</f>
        <v>4</v>
      </c>
      <c r="W19" s="38">
        <f>SUM(E19,I19,M19,Q19)</f>
        <v>2</v>
      </c>
      <c r="X19" s="38">
        <f>SUM(V19-W19)</f>
        <v>2</v>
      </c>
      <c r="Y19" s="39">
        <v>1</v>
      </c>
    </row>
    <row r="20" spans="1:25" ht="16.5" customHeight="1" thickBot="1">
      <c r="A20" s="6"/>
      <c r="B20" s="141" t="s">
        <v>19</v>
      </c>
      <c r="C20" s="141"/>
      <c r="D20" s="141"/>
      <c r="E20" s="14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46">
        <f aca="true" t="shared" si="2" ref="R20:X20">SUM(R16:R19)</f>
        <v>17</v>
      </c>
      <c r="S20" s="46">
        <f t="shared" si="2"/>
        <v>5</v>
      </c>
      <c r="T20" s="46">
        <f t="shared" si="2"/>
        <v>2</v>
      </c>
      <c r="U20" s="46">
        <f t="shared" si="2"/>
        <v>5</v>
      </c>
      <c r="V20" s="46">
        <f t="shared" si="2"/>
        <v>16</v>
      </c>
      <c r="W20" s="46">
        <f t="shared" si="2"/>
        <v>16</v>
      </c>
      <c r="X20" s="46">
        <f t="shared" si="2"/>
        <v>0</v>
      </c>
      <c r="Y20" s="42"/>
    </row>
    <row r="21" spans="1:25" s="10" customFormat="1" ht="16.5" customHeight="1" thickBot="1">
      <c r="A21" s="8"/>
      <c r="B21" s="136" t="str">
        <f>'予選'!J3</f>
        <v>四郎丸</v>
      </c>
      <c r="C21" s="136"/>
      <c r="D21" s="136"/>
      <c r="E21" s="137"/>
      <c r="F21" s="136" t="str">
        <f>'予選'!J4</f>
        <v>涌谷FC</v>
      </c>
      <c r="G21" s="136"/>
      <c r="H21" s="136"/>
      <c r="I21" s="137"/>
      <c r="J21" s="136" t="str">
        <f>'予選'!J5</f>
        <v>ジュニオール</v>
      </c>
      <c r="K21" s="136"/>
      <c r="L21" s="136"/>
      <c r="M21" s="137"/>
      <c r="N21" s="136" t="str">
        <f>'予選'!J6</f>
        <v>茂庭台</v>
      </c>
      <c r="O21" s="136"/>
      <c r="P21" s="136"/>
      <c r="Q21" s="137"/>
      <c r="R21" s="4" t="s">
        <v>11</v>
      </c>
      <c r="S21" s="9" t="s">
        <v>10</v>
      </c>
      <c r="T21" s="9" t="s">
        <v>9</v>
      </c>
      <c r="U21" s="9" t="s">
        <v>8</v>
      </c>
      <c r="V21" s="40" t="s">
        <v>7</v>
      </c>
      <c r="W21" s="40" t="s">
        <v>6</v>
      </c>
      <c r="X21" s="40" t="s">
        <v>5</v>
      </c>
      <c r="Y21" s="41" t="s">
        <v>4</v>
      </c>
    </row>
    <row r="22" spans="1:25" s="10" customFormat="1" ht="16.5" customHeight="1">
      <c r="A22" s="11" t="str">
        <f>B21</f>
        <v>四郎丸</v>
      </c>
      <c r="B22" s="126"/>
      <c r="C22" s="127"/>
      <c r="D22" s="127"/>
      <c r="E22" s="128"/>
      <c r="F22" s="12" t="s">
        <v>135</v>
      </c>
      <c r="G22" s="13">
        <f>'予選'!H13</f>
        <v>3</v>
      </c>
      <c r="H22" s="13" t="s">
        <v>13</v>
      </c>
      <c r="I22" s="14">
        <f>'予選'!K13</f>
        <v>0</v>
      </c>
      <c r="J22" s="12" t="s">
        <v>137</v>
      </c>
      <c r="K22" s="13">
        <f>'予選'!H21</f>
        <v>4</v>
      </c>
      <c r="L22" s="13" t="s">
        <v>13</v>
      </c>
      <c r="M22" s="14">
        <f>'予選'!K21</f>
        <v>2</v>
      </c>
      <c r="N22" s="12" t="s">
        <v>128</v>
      </c>
      <c r="O22" s="13">
        <f>'予選'!H34</f>
        <v>9</v>
      </c>
      <c r="P22" s="13" t="s">
        <v>13</v>
      </c>
      <c r="Q22" s="14">
        <f>'予選'!K34</f>
        <v>0</v>
      </c>
      <c r="R22" s="15">
        <f>SUM((S22*3)+(T22*1))</f>
        <v>9</v>
      </c>
      <c r="S22" s="16">
        <f>COUNTIF(B22:Q22,"○")</f>
        <v>3</v>
      </c>
      <c r="T22" s="16">
        <f>COUNTIF(B22:Q22,"△")</f>
        <v>0</v>
      </c>
      <c r="U22" s="16">
        <f>COUNTIF(B22:Q22,"●")</f>
        <v>0</v>
      </c>
      <c r="V22" s="52">
        <f>SUM(C22,G22,K22,O22)</f>
        <v>16</v>
      </c>
      <c r="W22" s="16">
        <f>SUM(E22,I22,M22,Q22)</f>
        <v>2</v>
      </c>
      <c r="X22" s="16">
        <f>SUM(V22-W22)</f>
        <v>14</v>
      </c>
      <c r="Y22" s="17">
        <v>1</v>
      </c>
    </row>
    <row r="23" spans="1:25" s="10" customFormat="1" ht="16.5" customHeight="1">
      <c r="A23" s="18" t="str">
        <f>F21</f>
        <v>涌谷FC</v>
      </c>
      <c r="B23" s="11" t="s">
        <v>130</v>
      </c>
      <c r="C23" s="19">
        <f>I22</f>
        <v>0</v>
      </c>
      <c r="D23" s="19" t="s">
        <v>13</v>
      </c>
      <c r="E23" s="20">
        <f>G22</f>
        <v>3</v>
      </c>
      <c r="F23" s="129"/>
      <c r="G23" s="130"/>
      <c r="H23" s="130"/>
      <c r="I23" s="131"/>
      <c r="J23" s="21" t="s">
        <v>144</v>
      </c>
      <c r="K23" s="22">
        <f>'予選'!H30</f>
        <v>0</v>
      </c>
      <c r="L23" s="22" t="s">
        <v>13</v>
      </c>
      <c r="M23" s="23">
        <f>'予選'!K30</f>
        <v>0</v>
      </c>
      <c r="N23" s="24" t="s">
        <v>130</v>
      </c>
      <c r="O23" s="22">
        <f>'予選'!H25</f>
        <v>0</v>
      </c>
      <c r="P23" s="22" t="s">
        <v>13</v>
      </c>
      <c r="Q23" s="23">
        <f>'予選'!K25</f>
        <v>3</v>
      </c>
      <c r="R23" s="27">
        <f>SUM((S23*3)+(T23*1))</f>
        <v>1</v>
      </c>
      <c r="S23" s="28">
        <f>COUNTIF(B23:Q23,"○")</f>
        <v>0</v>
      </c>
      <c r="T23" s="28">
        <f>COUNTIF(B23:Q23,"△")</f>
        <v>1</v>
      </c>
      <c r="U23" s="28">
        <f>COUNTIF(B23:Q23,"●")</f>
        <v>2</v>
      </c>
      <c r="V23" s="53">
        <f>SUM(C23,G23,K23,O23)</f>
        <v>0</v>
      </c>
      <c r="W23" s="28">
        <f>SUM(E23,I23,M23,Q23)</f>
        <v>6</v>
      </c>
      <c r="X23" s="28">
        <f>SUM(V23-W23)</f>
        <v>-6</v>
      </c>
      <c r="Y23" s="29">
        <v>4</v>
      </c>
    </row>
    <row r="24" spans="1:25" s="10" customFormat="1" ht="16.5" customHeight="1">
      <c r="A24" s="18" t="str">
        <f>J21</f>
        <v>ジュニオール</v>
      </c>
      <c r="B24" s="18" t="s">
        <v>136</v>
      </c>
      <c r="C24" s="25">
        <f>M22</f>
        <v>2</v>
      </c>
      <c r="D24" s="25" t="s">
        <v>13</v>
      </c>
      <c r="E24" s="26">
        <f>K22</f>
        <v>4</v>
      </c>
      <c r="F24" s="30" t="s">
        <v>144</v>
      </c>
      <c r="G24" s="22">
        <f>M23</f>
        <v>0</v>
      </c>
      <c r="H24" s="22" t="s">
        <v>13</v>
      </c>
      <c r="I24" s="23">
        <f>K23</f>
        <v>0</v>
      </c>
      <c r="J24" s="129"/>
      <c r="K24" s="130"/>
      <c r="L24" s="130"/>
      <c r="M24" s="131"/>
      <c r="N24" s="24" t="s">
        <v>136</v>
      </c>
      <c r="O24" s="25">
        <f>'予選'!H17</f>
        <v>0</v>
      </c>
      <c r="P24" s="25" t="s">
        <v>13</v>
      </c>
      <c r="Q24" s="26">
        <f>'予選'!K17</f>
        <v>2</v>
      </c>
      <c r="R24" s="27">
        <f>SUM((S24*3)+(T24*1))</f>
        <v>1</v>
      </c>
      <c r="S24" s="28">
        <f>COUNTIF(B24:Q24,"○")</f>
        <v>0</v>
      </c>
      <c r="T24" s="28">
        <f>COUNTIF(B24:Q24,"△")</f>
        <v>1</v>
      </c>
      <c r="U24" s="28">
        <f>COUNTIF(B24:Q24,"●")</f>
        <v>2</v>
      </c>
      <c r="V24" s="53">
        <f>SUM(C24,G24,K24,O24)</f>
        <v>2</v>
      </c>
      <c r="W24" s="28">
        <f>SUM(E24,I24,M24,Q24)</f>
        <v>6</v>
      </c>
      <c r="X24" s="28">
        <f>SUM(V24-W24)</f>
        <v>-4</v>
      </c>
      <c r="Y24" s="29">
        <v>3</v>
      </c>
    </row>
    <row r="25" spans="1:25" s="10" customFormat="1" ht="16.5" customHeight="1" thickBot="1">
      <c r="A25" s="31" t="str">
        <f>N21</f>
        <v>茂庭台</v>
      </c>
      <c r="B25" s="31" t="s">
        <v>129</v>
      </c>
      <c r="C25" s="35">
        <f>Q22</f>
        <v>0</v>
      </c>
      <c r="D25" s="35" t="s">
        <v>13</v>
      </c>
      <c r="E25" s="36">
        <f>O22</f>
        <v>9</v>
      </c>
      <c r="F25" s="48" t="s">
        <v>135</v>
      </c>
      <c r="G25" s="32">
        <f>Q23</f>
        <v>3</v>
      </c>
      <c r="H25" s="32" t="s">
        <v>13</v>
      </c>
      <c r="I25" s="33">
        <f>O23</f>
        <v>0</v>
      </c>
      <c r="J25" s="34" t="s">
        <v>137</v>
      </c>
      <c r="K25" s="35">
        <f>Q24</f>
        <v>2</v>
      </c>
      <c r="L25" s="35" t="s">
        <v>13</v>
      </c>
      <c r="M25" s="36">
        <f>O24</f>
        <v>0</v>
      </c>
      <c r="N25" s="138"/>
      <c r="O25" s="139"/>
      <c r="P25" s="139"/>
      <c r="Q25" s="140"/>
      <c r="R25" s="37">
        <f>SUM((S25*3)+(T25*1))</f>
        <v>6</v>
      </c>
      <c r="S25" s="38">
        <f>COUNTIF(B25:Q25,"○")</f>
        <v>2</v>
      </c>
      <c r="T25" s="38">
        <f>COUNTIF(B25:Q25,"△")</f>
        <v>0</v>
      </c>
      <c r="U25" s="38">
        <f>COUNTIF(B25:Q25,"●")</f>
        <v>1</v>
      </c>
      <c r="V25" s="54">
        <f>SUM(C25,G25,K25,O25)</f>
        <v>5</v>
      </c>
      <c r="W25" s="38">
        <f>SUM(E25,I25,M25,Q25)</f>
        <v>9</v>
      </c>
      <c r="X25" s="38">
        <f>SUM(V25-W25)</f>
        <v>-4</v>
      </c>
      <c r="Y25" s="39">
        <v>2</v>
      </c>
    </row>
    <row r="26" spans="2:25" ht="16.5" customHeight="1" thickBot="1">
      <c r="B26" s="141" t="s">
        <v>25</v>
      </c>
      <c r="C26" s="141"/>
      <c r="D26" s="141"/>
      <c r="E26" s="141"/>
      <c r="R26" s="64">
        <f aca="true" t="shared" si="3" ref="R26:X26">SUM(R22:R25)</f>
        <v>17</v>
      </c>
      <c r="S26" s="64">
        <f t="shared" si="3"/>
        <v>5</v>
      </c>
      <c r="T26" s="64">
        <f t="shared" si="3"/>
        <v>2</v>
      </c>
      <c r="U26" s="64">
        <f t="shared" si="3"/>
        <v>5</v>
      </c>
      <c r="V26" s="65">
        <f t="shared" si="3"/>
        <v>23</v>
      </c>
      <c r="W26" s="64">
        <f t="shared" si="3"/>
        <v>23</v>
      </c>
      <c r="X26" s="64">
        <f t="shared" si="3"/>
        <v>0</v>
      </c>
      <c r="Y26" s="43"/>
    </row>
    <row r="27" spans="1:25" s="10" customFormat="1" ht="16.5" customHeight="1" thickBot="1">
      <c r="A27" s="8"/>
      <c r="B27" s="132" t="str">
        <f>'予選'!M3</f>
        <v>岩沼西</v>
      </c>
      <c r="C27" s="133"/>
      <c r="D27" s="133"/>
      <c r="E27" s="134"/>
      <c r="F27" s="135" t="str">
        <f>'予選'!M4</f>
        <v>コパ・ムンディアル</v>
      </c>
      <c r="G27" s="133"/>
      <c r="H27" s="133"/>
      <c r="I27" s="134"/>
      <c r="J27" s="135" t="str">
        <f>'予選'!M5</f>
        <v>デポルテ</v>
      </c>
      <c r="K27" s="133"/>
      <c r="L27" s="133"/>
      <c r="M27" s="134"/>
      <c r="N27" s="135" t="str">
        <f>'予選'!M6</f>
        <v>FC・NANGO</v>
      </c>
      <c r="O27" s="133"/>
      <c r="P27" s="133"/>
      <c r="Q27" s="134"/>
      <c r="R27" s="4" t="s">
        <v>11</v>
      </c>
      <c r="S27" s="9" t="s">
        <v>10</v>
      </c>
      <c r="T27" s="9" t="s">
        <v>9</v>
      </c>
      <c r="U27" s="9" t="s">
        <v>8</v>
      </c>
      <c r="V27" s="55" t="s">
        <v>7</v>
      </c>
      <c r="W27" s="40" t="s">
        <v>6</v>
      </c>
      <c r="X27" s="40" t="s">
        <v>5</v>
      </c>
      <c r="Y27" s="41" t="s">
        <v>4</v>
      </c>
    </row>
    <row r="28" spans="1:25" s="10" customFormat="1" ht="16.5" customHeight="1">
      <c r="A28" s="11" t="str">
        <f>B27</f>
        <v>岩沼西</v>
      </c>
      <c r="B28" s="126"/>
      <c r="C28" s="127"/>
      <c r="D28" s="127"/>
      <c r="E28" s="128"/>
      <c r="F28" s="12" t="s">
        <v>130</v>
      </c>
      <c r="G28" s="44">
        <f>'予選'!M11</f>
        <v>1</v>
      </c>
      <c r="H28" s="13" t="s">
        <v>13</v>
      </c>
      <c r="I28" s="14">
        <f>'予選'!P11</f>
        <v>5</v>
      </c>
      <c r="J28" s="12" t="s">
        <v>135</v>
      </c>
      <c r="K28" s="13">
        <f>'予選'!M19</f>
        <v>3</v>
      </c>
      <c r="L28" s="13" t="s">
        <v>13</v>
      </c>
      <c r="M28" s="14">
        <f>'予選'!P19</f>
        <v>2</v>
      </c>
      <c r="N28" s="12" t="s">
        <v>130</v>
      </c>
      <c r="O28" s="13">
        <f>'予選'!M32</f>
        <v>0</v>
      </c>
      <c r="P28" s="13" t="s">
        <v>13</v>
      </c>
      <c r="Q28" s="14">
        <f>'予選'!P32</f>
        <v>4</v>
      </c>
      <c r="R28" s="15">
        <f>SUM((S28*3)+(T28*1))</f>
        <v>3</v>
      </c>
      <c r="S28" s="16">
        <f>COUNTIF(B28:Q28,"○")</f>
        <v>1</v>
      </c>
      <c r="T28" s="16">
        <f>COUNTIF(B28:Q28,"△")</f>
        <v>0</v>
      </c>
      <c r="U28" s="16">
        <f>COUNTIF(B28:Q28,"●")</f>
        <v>2</v>
      </c>
      <c r="V28" s="52">
        <f>SUM(C28,G28,K28,O28)</f>
        <v>4</v>
      </c>
      <c r="W28" s="16">
        <f>SUM(E28,I28,M28,Q28)</f>
        <v>11</v>
      </c>
      <c r="X28" s="16">
        <f>SUM(V28-W28)</f>
        <v>-7</v>
      </c>
      <c r="Y28" s="17">
        <v>3</v>
      </c>
    </row>
    <row r="29" spans="1:25" s="10" customFormat="1" ht="16.5" customHeight="1">
      <c r="A29" s="18" t="str">
        <f>F27</f>
        <v>コパ・ムンディアル</v>
      </c>
      <c r="B29" s="11" t="s">
        <v>137</v>
      </c>
      <c r="C29" s="19">
        <f>I28</f>
        <v>5</v>
      </c>
      <c r="D29" s="19" t="s">
        <v>13</v>
      </c>
      <c r="E29" s="20">
        <f>G28</f>
        <v>1</v>
      </c>
      <c r="F29" s="129"/>
      <c r="G29" s="130"/>
      <c r="H29" s="130"/>
      <c r="I29" s="131"/>
      <c r="J29" s="21" t="s">
        <v>128</v>
      </c>
      <c r="K29" s="22">
        <f>'予選'!M28</f>
        <v>7</v>
      </c>
      <c r="L29" s="22" t="s">
        <v>13</v>
      </c>
      <c r="M29" s="23">
        <f>'予選'!P28</f>
        <v>0</v>
      </c>
      <c r="N29" s="24" t="s">
        <v>130</v>
      </c>
      <c r="O29" s="22">
        <f>'予選'!M23</f>
        <v>2</v>
      </c>
      <c r="P29" s="22" t="s">
        <v>13</v>
      </c>
      <c r="Q29" s="23">
        <f>'予選'!P23</f>
        <v>3</v>
      </c>
      <c r="R29" s="27">
        <f>SUM((S29*3)+(T29*1))</f>
        <v>6</v>
      </c>
      <c r="S29" s="28">
        <f>COUNTIF(B29:Q29,"○")</f>
        <v>2</v>
      </c>
      <c r="T29" s="28">
        <f>COUNTIF(B29:Q29,"△")</f>
        <v>0</v>
      </c>
      <c r="U29" s="28">
        <f>COUNTIF(B29:Q29,"●")</f>
        <v>1</v>
      </c>
      <c r="V29" s="53">
        <f>SUM(C29,G29,K29,O29)</f>
        <v>14</v>
      </c>
      <c r="W29" s="28">
        <f>SUM(E29,I29,M29,Q29)</f>
        <v>4</v>
      </c>
      <c r="X29" s="28">
        <f>SUM(V29-W29)</f>
        <v>10</v>
      </c>
      <c r="Y29" s="29">
        <v>2</v>
      </c>
    </row>
    <row r="30" spans="1:25" s="10" customFormat="1" ht="16.5" customHeight="1">
      <c r="A30" s="18" t="str">
        <f>J27</f>
        <v>デポルテ</v>
      </c>
      <c r="B30" s="18" t="s">
        <v>136</v>
      </c>
      <c r="C30" s="25">
        <f>M28</f>
        <v>2</v>
      </c>
      <c r="D30" s="25" t="s">
        <v>13</v>
      </c>
      <c r="E30" s="26">
        <f>K28</f>
        <v>3</v>
      </c>
      <c r="F30" s="30" t="s">
        <v>129</v>
      </c>
      <c r="G30" s="22">
        <f>M29</f>
        <v>0</v>
      </c>
      <c r="H30" s="22" t="s">
        <v>13</v>
      </c>
      <c r="I30" s="23">
        <f>K29</f>
        <v>7</v>
      </c>
      <c r="J30" s="129"/>
      <c r="K30" s="130"/>
      <c r="L30" s="130"/>
      <c r="M30" s="131"/>
      <c r="N30" s="24" t="s">
        <v>132</v>
      </c>
      <c r="O30" s="25">
        <f>'予選'!M15</f>
        <v>1</v>
      </c>
      <c r="P30" s="25" t="s">
        <v>13</v>
      </c>
      <c r="Q30" s="26">
        <f>'予選'!P15</f>
        <v>1</v>
      </c>
      <c r="R30" s="27">
        <f>SUM((S30*3)+(T30*1))</f>
        <v>1</v>
      </c>
      <c r="S30" s="28">
        <f>COUNTIF(B30:Q30,"○")</f>
        <v>0</v>
      </c>
      <c r="T30" s="28">
        <f>COUNTIF(B30:Q30,"△")</f>
        <v>1</v>
      </c>
      <c r="U30" s="28">
        <f>COUNTIF(B30:Q30,"●")</f>
        <v>2</v>
      </c>
      <c r="V30" s="53">
        <f>SUM(C30,G30,K30,O30)</f>
        <v>3</v>
      </c>
      <c r="W30" s="28">
        <f>SUM(E30,I30,M30,Q30)</f>
        <v>11</v>
      </c>
      <c r="X30" s="28">
        <f>SUM(V30-W30)</f>
        <v>-8</v>
      </c>
      <c r="Y30" s="29">
        <v>4</v>
      </c>
    </row>
    <row r="31" spans="1:25" s="10" customFormat="1" ht="16.5" customHeight="1" thickBot="1">
      <c r="A31" s="31" t="str">
        <f>N27</f>
        <v>FC・NANGO</v>
      </c>
      <c r="B31" s="31" t="s">
        <v>128</v>
      </c>
      <c r="C31" s="35">
        <f>Q28</f>
        <v>4</v>
      </c>
      <c r="D31" s="35" t="s">
        <v>13</v>
      </c>
      <c r="E31" s="36">
        <f>O28</f>
        <v>0</v>
      </c>
      <c r="F31" s="48" t="s">
        <v>135</v>
      </c>
      <c r="G31" s="32">
        <f>Q29</f>
        <v>3</v>
      </c>
      <c r="H31" s="32" t="s">
        <v>13</v>
      </c>
      <c r="I31" s="33">
        <f>O29</f>
        <v>2</v>
      </c>
      <c r="J31" s="34" t="s">
        <v>133</v>
      </c>
      <c r="K31" s="35">
        <f>Q30</f>
        <v>1</v>
      </c>
      <c r="L31" s="35" t="s">
        <v>13</v>
      </c>
      <c r="M31" s="36">
        <f>O30</f>
        <v>1</v>
      </c>
      <c r="N31" s="138"/>
      <c r="O31" s="139"/>
      <c r="P31" s="139"/>
      <c r="Q31" s="144"/>
      <c r="R31" s="37">
        <f>SUM((S31*3)+(T31*1))</f>
        <v>7</v>
      </c>
      <c r="S31" s="38">
        <f>COUNTIF(B31:Q31,"○")</f>
        <v>2</v>
      </c>
      <c r="T31" s="38">
        <f>COUNTIF(B31:Q31,"△")</f>
        <v>1</v>
      </c>
      <c r="U31" s="38">
        <f>COUNTIF(B31:Q31,"●")</f>
        <v>0</v>
      </c>
      <c r="V31" s="54">
        <f>SUM(C31,G31,K31,O31)</f>
        <v>8</v>
      </c>
      <c r="W31" s="38">
        <f>SUM(E31,I31,M31,Q31)</f>
        <v>3</v>
      </c>
      <c r="X31" s="38">
        <f>SUM(V31-W31)</f>
        <v>5</v>
      </c>
      <c r="Y31" s="39">
        <v>1</v>
      </c>
    </row>
    <row r="32" spans="1:25" ht="16.5" customHeight="1" thickBot="1">
      <c r="A32" s="6"/>
      <c r="B32" s="141" t="s">
        <v>26</v>
      </c>
      <c r="C32" s="141"/>
      <c r="D32" s="141"/>
      <c r="E32" s="141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46">
        <f aca="true" t="shared" si="4" ref="R32:X32">SUM(R28:R31)</f>
        <v>17</v>
      </c>
      <c r="S32" s="46">
        <f t="shared" si="4"/>
        <v>5</v>
      </c>
      <c r="T32" s="46">
        <f t="shared" si="4"/>
        <v>2</v>
      </c>
      <c r="U32" s="46">
        <f t="shared" si="4"/>
        <v>5</v>
      </c>
      <c r="V32" s="66">
        <f t="shared" si="4"/>
        <v>29</v>
      </c>
      <c r="W32" s="46">
        <f t="shared" si="4"/>
        <v>29</v>
      </c>
      <c r="X32" s="46">
        <f t="shared" si="4"/>
        <v>0</v>
      </c>
      <c r="Y32" s="42"/>
    </row>
    <row r="33" spans="1:25" s="10" customFormat="1" ht="16.5" customHeight="1" thickBot="1">
      <c r="A33" s="8"/>
      <c r="B33" s="132" t="str">
        <f>'予選'!O3</f>
        <v>白　石</v>
      </c>
      <c r="C33" s="133"/>
      <c r="D33" s="133"/>
      <c r="E33" s="134"/>
      <c r="F33" s="135" t="str">
        <f>'予選'!O4</f>
        <v>仙台中田</v>
      </c>
      <c r="G33" s="133"/>
      <c r="H33" s="133"/>
      <c r="I33" s="134"/>
      <c r="J33" s="135" t="str">
        <f>'予選'!O5</f>
        <v>将　監</v>
      </c>
      <c r="K33" s="133"/>
      <c r="L33" s="133"/>
      <c r="M33" s="134"/>
      <c r="N33" s="135" t="str">
        <f>'予選'!O6</f>
        <v>北仙台</v>
      </c>
      <c r="O33" s="133"/>
      <c r="P33" s="133"/>
      <c r="Q33" s="134"/>
      <c r="R33" s="4" t="s">
        <v>11</v>
      </c>
      <c r="S33" s="9" t="s">
        <v>10</v>
      </c>
      <c r="T33" s="9" t="s">
        <v>9</v>
      </c>
      <c r="U33" s="9" t="s">
        <v>8</v>
      </c>
      <c r="V33" s="55" t="s">
        <v>7</v>
      </c>
      <c r="W33" s="40" t="s">
        <v>6</v>
      </c>
      <c r="X33" s="40" t="s">
        <v>5</v>
      </c>
      <c r="Y33" s="41" t="s">
        <v>4</v>
      </c>
    </row>
    <row r="34" spans="1:25" s="10" customFormat="1" ht="16.5" customHeight="1">
      <c r="A34" s="11" t="str">
        <f>B33</f>
        <v>白　石</v>
      </c>
      <c r="B34" s="126"/>
      <c r="C34" s="127"/>
      <c r="D34" s="127"/>
      <c r="E34" s="128"/>
      <c r="F34" s="12" t="s">
        <v>130</v>
      </c>
      <c r="G34" s="44">
        <f>'予選'!M13</f>
        <v>1</v>
      </c>
      <c r="H34" s="13" t="s">
        <v>13</v>
      </c>
      <c r="I34" s="14">
        <f>'予選'!P13</f>
        <v>2</v>
      </c>
      <c r="J34" s="12" t="s">
        <v>132</v>
      </c>
      <c r="K34" s="13">
        <f>'予選'!M21</f>
        <v>0</v>
      </c>
      <c r="L34" s="13" t="s">
        <v>13</v>
      </c>
      <c r="M34" s="14">
        <f>'予選'!P21</f>
        <v>0</v>
      </c>
      <c r="N34" s="12" t="s">
        <v>129</v>
      </c>
      <c r="O34" s="13">
        <f>'予選'!M34</f>
        <v>0</v>
      </c>
      <c r="P34" s="13" t="s">
        <v>13</v>
      </c>
      <c r="Q34" s="14">
        <f>'予選'!P34</f>
        <v>3</v>
      </c>
      <c r="R34" s="15">
        <f>SUM((S34*3)+(T34*1))</f>
        <v>1</v>
      </c>
      <c r="S34" s="16">
        <f>COUNTIF(B34:Q34,"○")</f>
        <v>0</v>
      </c>
      <c r="T34" s="16">
        <f>COUNTIF(B34:Q34,"△")</f>
        <v>1</v>
      </c>
      <c r="U34" s="16">
        <f>COUNTIF(B34:Q34,"●")</f>
        <v>2</v>
      </c>
      <c r="V34" s="52">
        <f>SUM(C34,G34,K34,O34)</f>
        <v>1</v>
      </c>
      <c r="W34" s="16">
        <f>SUM(E34,I34,M34,Q34)</f>
        <v>5</v>
      </c>
      <c r="X34" s="16">
        <f>SUM(V34-W34)</f>
        <v>-4</v>
      </c>
      <c r="Y34" s="17">
        <v>4</v>
      </c>
    </row>
    <row r="35" spans="1:25" s="10" customFormat="1" ht="16.5" customHeight="1">
      <c r="A35" s="18" t="str">
        <f>F33</f>
        <v>仙台中田</v>
      </c>
      <c r="B35" s="11" t="s">
        <v>135</v>
      </c>
      <c r="C35" s="19">
        <f>I34</f>
        <v>2</v>
      </c>
      <c r="D35" s="19" t="s">
        <v>13</v>
      </c>
      <c r="E35" s="20">
        <f>G34</f>
        <v>1</v>
      </c>
      <c r="F35" s="129"/>
      <c r="G35" s="130"/>
      <c r="H35" s="130"/>
      <c r="I35" s="131"/>
      <c r="J35" s="21" t="s">
        <v>128</v>
      </c>
      <c r="K35" s="22">
        <f>'予選'!M30</f>
        <v>2</v>
      </c>
      <c r="L35" s="22" t="s">
        <v>13</v>
      </c>
      <c r="M35" s="23">
        <f>'予選'!P30</f>
        <v>1</v>
      </c>
      <c r="N35" s="24" t="s">
        <v>130</v>
      </c>
      <c r="O35" s="22">
        <f>'予選'!M25</f>
        <v>1</v>
      </c>
      <c r="P35" s="22" t="s">
        <v>13</v>
      </c>
      <c r="Q35" s="23">
        <f>'予選'!P25</f>
        <v>2</v>
      </c>
      <c r="R35" s="27">
        <f>SUM((S35*3)+(T35*1))</f>
        <v>6</v>
      </c>
      <c r="S35" s="28">
        <f>COUNTIF(B35:Q35,"○")</f>
        <v>2</v>
      </c>
      <c r="T35" s="28">
        <f>COUNTIF(B35:Q35,"△")</f>
        <v>0</v>
      </c>
      <c r="U35" s="28">
        <f>COUNTIF(B35:Q35,"●")</f>
        <v>1</v>
      </c>
      <c r="V35" s="53">
        <f>SUM(C35,G35,K35,O35)</f>
        <v>5</v>
      </c>
      <c r="W35" s="28">
        <f>SUM(E35,I35,M35,Q35)</f>
        <v>4</v>
      </c>
      <c r="X35" s="28">
        <f>SUM(V35-W35)</f>
        <v>1</v>
      </c>
      <c r="Y35" s="29">
        <v>2</v>
      </c>
    </row>
    <row r="36" spans="1:25" s="10" customFormat="1" ht="16.5" customHeight="1">
      <c r="A36" s="18" t="str">
        <f>J33</f>
        <v>将　監</v>
      </c>
      <c r="B36" s="18" t="s">
        <v>133</v>
      </c>
      <c r="C36" s="25">
        <f>M34</f>
        <v>0</v>
      </c>
      <c r="D36" s="25" t="s">
        <v>13</v>
      </c>
      <c r="E36" s="26">
        <f>K34</f>
        <v>0</v>
      </c>
      <c r="F36" s="30" t="s">
        <v>129</v>
      </c>
      <c r="G36" s="22">
        <f>M35</f>
        <v>1</v>
      </c>
      <c r="H36" s="22" t="s">
        <v>13</v>
      </c>
      <c r="I36" s="23">
        <f>K35</f>
        <v>2</v>
      </c>
      <c r="J36" s="129"/>
      <c r="K36" s="130"/>
      <c r="L36" s="130"/>
      <c r="M36" s="131"/>
      <c r="N36" s="24" t="s">
        <v>130</v>
      </c>
      <c r="O36" s="25">
        <f>'予選'!M17</f>
        <v>0</v>
      </c>
      <c r="P36" s="25" t="s">
        <v>13</v>
      </c>
      <c r="Q36" s="26">
        <f>'予選'!P17</f>
        <v>5</v>
      </c>
      <c r="R36" s="27">
        <f>SUM((S36*3)+(T36*1))</f>
        <v>1</v>
      </c>
      <c r="S36" s="28">
        <f>COUNTIF(B36:Q36,"○")</f>
        <v>0</v>
      </c>
      <c r="T36" s="28">
        <f>COUNTIF(B36:Q36,"△")</f>
        <v>1</v>
      </c>
      <c r="U36" s="28">
        <f>COUNTIF(B36:Q36,"●")</f>
        <v>2</v>
      </c>
      <c r="V36" s="53">
        <f>SUM(C36,G36,K36,O36)</f>
        <v>1</v>
      </c>
      <c r="W36" s="28">
        <f>SUM(E36,I36,M36,Q36)</f>
        <v>7</v>
      </c>
      <c r="X36" s="28">
        <f>SUM(V36-W36)</f>
        <v>-6</v>
      </c>
      <c r="Y36" s="29">
        <v>3</v>
      </c>
    </row>
    <row r="37" spans="1:25" s="10" customFormat="1" ht="16.5" customHeight="1" thickBot="1">
      <c r="A37" s="31" t="str">
        <f>N33</f>
        <v>北仙台</v>
      </c>
      <c r="B37" s="31" t="s">
        <v>128</v>
      </c>
      <c r="C37" s="35">
        <f>Q34</f>
        <v>3</v>
      </c>
      <c r="D37" s="35" t="s">
        <v>13</v>
      </c>
      <c r="E37" s="36">
        <f>O34</f>
        <v>0</v>
      </c>
      <c r="F37" s="48" t="s">
        <v>135</v>
      </c>
      <c r="G37" s="32">
        <f>Q35</f>
        <v>2</v>
      </c>
      <c r="H37" s="32" t="s">
        <v>13</v>
      </c>
      <c r="I37" s="33">
        <f>O35</f>
        <v>1</v>
      </c>
      <c r="J37" s="34" t="s">
        <v>137</v>
      </c>
      <c r="K37" s="35">
        <f>Q36</f>
        <v>5</v>
      </c>
      <c r="L37" s="35" t="s">
        <v>13</v>
      </c>
      <c r="M37" s="36">
        <f>O36</f>
        <v>0</v>
      </c>
      <c r="N37" s="138"/>
      <c r="O37" s="139"/>
      <c r="P37" s="139"/>
      <c r="Q37" s="144"/>
      <c r="R37" s="37">
        <f>SUM((S37*3)+(T37*1))</f>
        <v>9</v>
      </c>
      <c r="S37" s="38">
        <f>COUNTIF(B37:Q37,"○")</f>
        <v>3</v>
      </c>
      <c r="T37" s="38">
        <f>COUNTIF(B37:Q37,"△")</f>
        <v>0</v>
      </c>
      <c r="U37" s="38">
        <f>COUNTIF(B37:Q37,"●")</f>
        <v>0</v>
      </c>
      <c r="V37" s="54">
        <f>SUM(C37,G37,K37,O37)</f>
        <v>10</v>
      </c>
      <c r="W37" s="38">
        <f>SUM(E37,I37,M37,Q37)</f>
        <v>1</v>
      </c>
      <c r="X37" s="38">
        <f>SUM(V37-W37)</f>
        <v>9</v>
      </c>
      <c r="Y37" s="39">
        <v>1</v>
      </c>
    </row>
    <row r="38" spans="1:25" ht="16.5" customHeight="1" thickBot="1">
      <c r="A38" s="6"/>
      <c r="B38" s="141" t="s">
        <v>27</v>
      </c>
      <c r="C38" s="141"/>
      <c r="D38" s="141"/>
      <c r="E38" s="14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46">
        <f aca="true" t="shared" si="5" ref="R38:X38">SUM(R34:R37)</f>
        <v>17</v>
      </c>
      <c r="S38" s="46">
        <f t="shared" si="5"/>
        <v>5</v>
      </c>
      <c r="T38" s="46">
        <f t="shared" si="5"/>
        <v>2</v>
      </c>
      <c r="U38" s="46">
        <f t="shared" si="5"/>
        <v>5</v>
      </c>
      <c r="V38" s="66">
        <f t="shared" si="5"/>
        <v>17</v>
      </c>
      <c r="W38" s="46">
        <f t="shared" si="5"/>
        <v>17</v>
      </c>
      <c r="X38" s="46">
        <f t="shared" si="5"/>
        <v>0</v>
      </c>
      <c r="Y38" s="42"/>
    </row>
    <row r="39" spans="1:25" s="10" customFormat="1" ht="16.5" customHeight="1" thickBot="1">
      <c r="A39" s="8"/>
      <c r="B39" s="132" t="str">
        <f>'予選'!R3</f>
        <v>やまもとJFC</v>
      </c>
      <c r="C39" s="133"/>
      <c r="D39" s="133"/>
      <c r="E39" s="134"/>
      <c r="F39" s="135" t="str">
        <f>'予選'!R4</f>
        <v>古川杉の子</v>
      </c>
      <c r="G39" s="133"/>
      <c r="H39" s="133"/>
      <c r="I39" s="134"/>
      <c r="J39" s="135" t="str">
        <f>'予選'!R5</f>
        <v>エスペランサ登米</v>
      </c>
      <c r="K39" s="133"/>
      <c r="L39" s="133"/>
      <c r="M39" s="134"/>
      <c r="N39" s="135" t="str">
        <f>'予選'!R6</f>
        <v>鳴瀬・野蒜</v>
      </c>
      <c r="O39" s="133"/>
      <c r="P39" s="133"/>
      <c r="Q39" s="134"/>
      <c r="R39" s="4" t="s">
        <v>11</v>
      </c>
      <c r="S39" s="9" t="s">
        <v>10</v>
      </c>
      <c r="T39" s="9" t="s">
        <v>9</v>
      </c>
      <c r="U39" s="9" t="s">
        <v>8</v>
      </c>
      <c r="V39" s="55" t="s">
        <v>7</v>
      </c>
      <c r="W39" s="40" t="s">
        <v>6</v>
      </c>
      <c r="X39" s="40" t="s">
        <v>5</v>
      </c>
      <c r="Y39" s="41" t="s">
        <v>4</v>
      </c>
    </row>
    <row r="40" spans="1:25" s="10" customFormat="1" ht="16.5" customHeight="1">
      <c r="A40" s="11" t="str">
        <f>B39</f>
        <v>やまもとJFC</v>
      </c>
      <c r="B40" s="126"/>
      <c r="C40" s="127"/>
      <c r="D40" s="127"/>
      <c r="E40" s="128"/>
      <c r="F40" s="12" t="s">
        <v>137</v>
      </c>
      <c r="G40" s="13">
        <f>'予選'!R11</f>
        <v>3</v>
      </c>
      <c r="H40" s="13" t="s">
        <v>13</v>
      </c>
      <c r="I40" s="14">
        <f>'予選'!U11</f>
        <v>0</v>
      </c>
      <c r="J40" s="12" t="s">
        <v>137</v>
      </c>
      <c r="K40" s="13">
        <f>'予選'!R19</f>
        <v>1</v>
      </c>
      <c r="L40" s="13" t="s">
        <v>13</v>
      </c>
      <c r="M40" s="14">
        <f>'予選'!U19</f>
        <v>0</v>
      </c>
      <c r="N40" s="12" t="s">
        <v>129</v>
      </c>
      <c r="O40" s="13">
        <f>'予選'!R32</f>
        <v>1</v>
      </c>
      <c r="P40" s="13" t="s">
        <v>13</v>
      </c>
      <c r="Q40" s="14">
        <f>'予選'!U32</f>
        <v>2</v>
      </c>
      <c r="R40" s="15">
        <f>SUM((S40*3)+(T40*1))</f>
        <v>6</v>
      </c>
      <c r="S40" s="16">
        <f>COUNTIF(B40:Q40,"○")</f>
        <v>2</v>
      </c>
      <c r="T40" s="16">
        <f>COUNTIF(B40:Q40,"△")</f>
        <v>0</v>
      </c>
      <c r="U40" s="16">
        <f>COUNTIF(B40:Q40,"●")</f>
        <v>1</v>
      </c>
      <c r="V40" s="52">
        <f>SUM(C40,G40,K40,O40)</f>
        <v>5</v>
      </c>
      <c r="W40" s="16">
        <f>SUM(E40,I40,M40,Q40)</f>
        <v>2</v>
      </c>
      <c r="X40" s="16">
        <f>SUM(V40-W40)</f>
        <v>3</v>
      </c>
      <c r="Y40" s="17">
        <v>3</v>
      </c>
    </row>
    <row r="41" spans="1:25" s="10" customFormat="1" ht="16.5" customHeight="1">
      <c r="A41" s="18" t="str">
        <f>F39</f>
        <v>古川杉の子</v>
      </c>
      <c r="B41" s="11" t="s">
        <v>136</v>
      </c>
      <c r="C41" s="19">
        <f>I40</f>
        <v>0</v>
      </c>
      <c r="D41" s="19" t="s">
        <v>13</v>
      </c>
      <c r="E41" s="20">
        <f>G40</f>
        <v>3</v>
      </c>
      <c r="F41" s="129"/>
      <c r="G41" s="130"/>
      <c r="H41" s="130"/>
      <c r="I41" s="131"/>
      <c r="J41" s="21" t="s">
        <v>130</v>
      </c>
      <c r="K41" s="22">
        <f>'予選'!R28</f>
        <v>0</v>
      </c>
      <c r="L41" s="22" t="s">
        <v>13</v>
      </c>
      <c r="M41" s="23">
        <f>'予選'!U28</f>
        <v>7</v>
      </c>
      <c r="N41" s="24" t="s">
        <v>130</v>
      </c>
      <c r="O41" s="22">
        <f>'予選'!R23</f>
        <v>0</v>
      </c>
      <c r="P41" s="22" t="s">
        <v>13</v>
      </c>
      <c r="Q41" s="23">
        <f>'予選'!U23</f>
        <v>5</v>
      </c>
      <c r="R41" s="27">
        <f>SUM((S41*3)+(T41*1))</f>
        <v>0</v>
      </c>
      <c r="S41" s="28">
        <f>COUNTIF(B41:Q41,"○")</f>
        <v>0</v>
      </c>
      <c r="T41" s="28">
        <f>COUNTIF(B41:Q41,"△")</f>
        <v>0</v>
      </c>
      <c r="U41" s="28">
        <f>COUNTIF(B41:Q41,"●")</f>
        <v>3</v>
      </c>
      <c r="V41" s="53">
        <f>SUM(C41,G41,K41,O41)</f>
        <v>0</v>
      </c>
      <c r="W41" s="28">
        <f>SUM(E41,I41,M41,Q41)</f>
        <v>15</v>
      </c>
      <c r="X41" s="28">
        <f>SUM(V41-W41)</f>
        <v>-15</v>
      </c>
      <c r="Y41" s="29">
        <v>4</v>
      </c>
    </row>
    <row r="42" spans="1:25" s="10" customFormat="1" ht="16.5" customHeight="1">
      <c r="A42" s="18" t="str">
        <f>J39</f>
        <v>エスペランサ登米</v>
      </c>
      <c r="B42" s="18" t="s">
        <v>136</v>
      </c>
      <c r="C42" s="25">
        <f>M40</f>
        <v>0</v>
      </c>
      <c r="D42" s="25" t="s">
        <v>13</v>
      </c>
      <c r="E42" s="26">
        <f>K40</f>
        <v>1</v>
      </c>
      <c r="F42" s="30" t="s">
        <v>128</v>
      </c>
      <c r="G42" s="22">
        <f>M41</f>
        <v>7</v>
      </c>
      <c r="H42" s="22" t="s">
        <v>13</v>
      </c>
      <c r="I42" s="23">
        <f>K41</f>
        <v>0</v>
      </c>
      <c r="J42" s="129"/>
      <c r="K42" s="130"/>
      <c r="L42" s="130"/>
      <c r="M42" s="131"/>
      <c r="N42" s="24" t="s">
        <v>135</v>
      </c>
      <c r="O42" s="25">
        <f>'予選'!R15</f>
        <v>2</v>
      </c>
      <c r="P42" s="25" t="s">
        <v>13</v>
      </c>
      <c r="Q42" s="26">
        <f>'予選'!U15</f>
        <v>0</v>
      </c>
      <c r="R42" s="27">
        <f>SUM((S42*3)+(T42*1))</f>
        <v>6</v>
      </c>
      <c r="S42" s="28">
        <f>COUNTIF(B42:Q42,"○")</f>
        <v>2</v>
      </c>
      <c r="T42" s="28">
        <f>COUNTIF(B42:Q42,"△")</f>
        <v>0</v>
      </c>
      <c r="U42" s="28">
        <f>COUNTIF(B42:Q42,"●")</f>
        <v>1</v>
      </c>
      <c r="V42" s="53">
        <f>SUM(C42,G42,K42,O42)</f>
        <v>9</v>
      </c>
      <c r="W42" s="28">
        <f>SUM(E42,I42,M42,Q42)</f>
        <v>1</v>
      </c>
      <c r="X42" s="28">
        <f>SUM(V42-W42)</f>
        <v>8</v>
      </c>
      <c r="Y42" s="29">
        <v>1</v>
      </c>
    </row>
    <row r="43" spans="1:25" s="10" customFormat="1" ht="16.5" customHeight="1" thickBot="1">
      <c r="A43" s="31" t="str">
        <f>N39</f>
        <v>鳴瀬・野蒜</v>
      </c>
      <c r="B43" s="31" t="s">
        <v>128</v>
      </c>
      <c r="C43" s="35">
        <f>Q40</f>
        <v>2</v>
      </c>
      <c r="D43" s="35" t="s">
        <v>13</v>
      </c>
      <c r="E43" s="36">
        <f>O40</f>
        <v>1</v>
      </c>
      <c r="F43" s="48" t="s">
        <v>135</v>
      </c>
      <c r="G43" s="32">
        <f>Q41</f>
        <v>5</v>
      </c>
      <c r="H43" s="32" t="s">
        <v>13</v>
      </c>
      <c r="I43" s="33">
        <f>O41</f>
        <v>0</v>
      </c>
      <c r="J43" s="34" t="s">
        <v>130</v>
      </c>
      <c r="K43" s="35">
        <f>Q42</f>
        <v>0</v>
      </c>
      <c r="L43" s="35" t="s">
        <v>13</v>
      </c>
      <c r="M43" s="36">
        <f>O42</f>
        <v>2</v>
      </c>
      <c r="N43" s="138"/>
      <c r="O43" s="139"/>
      <c r="P43" s="139"/>
      <c r="Q43" s="144"/>
      <c r="R43" s="37">
        <f>SUM((S43*3)+(T43*1))</f>
        <v>6</v>
      </c>
      <c r="S43" s="38">
        <f>COUNTIF(B43:Q43,"○")</f>
        <v>2</v>
      </c>
      <c r="T43" s="38">
        <f>COUNTIF(B43:Q43,"△")</f>
        <v>0</v>
      </c>
      <c r="U43" s="38">
        <f>COUNTIF(B43:Q43,"●")</f>
        <v>1</v>
      </c>
      <c r="V43" s="54">
        <f>SUM(C43,G43,K43,O43)</f>
        <v>7</v>
      </c>
      <c r="W43" s="38">
        <f>SUM(E43,I43,M43,Q43)</f>
        <v>3</v>
      </c>
      <c r="X43" s="38">
        <f>SUM(V43-W43)</f>
        <v>4</v>
      </c>
      <c r="Y43" s="39">
        <v>2</v>
      </c>
    </row>
    <row r="44" spans="1:25" ht="16.5" customHeight="1" thickBot="1">
      <c r="A44" s="6"/>
      <c r="B44" s="141" t="s">
        <v>28</v>
      </c>
      <c r="C44" s="141"/>
      <c r="D44" s="141"/>
      <c r="E44" s="141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46">
        <f aca="true" t="shared" si="6" ref="R44:X44">SUM(R40:R43)</f>
        <v>18</v>
      </c>
      <c r="S44" s="46">
        <f t="shared" si="6"/>
        <v>6</v>
      </c>
      <c r="T44" s="46">
        <f t="shared" si="6"/>
        <v>0</v>
      </c>
      <c r="U44" s="46">
        <f t="shared" si="6"/>
        <v>6</v>
      </c>
      <c r="V44" s="66">
        <f t="shared" si="6"/>
        <v>21</v>
      </c>
      <c r="W44" s="46">
        <f t="shared" si="6"/>
        <v>21</v>
      </c>
      <c r="X44" s="46">
        <f t="shared" si="6"/>
        <v>0</v>
      </c>
      <c r="Y44" s="42"/>
    </row>
    <row r="45" spans="1:25" s="10" customFormat="1" ht="16.5" customHeight="1" thickBot="1">
      <c r="A45" s="8"/>
      <c r="B45" s="132" t="str">
        <f>'予選'!T3</f>
        <v>TOMIYA CJr</v>
      </c>
      <c r="C45" s="133"/>
      <c r="D45" s="133"/>
      <c r="E45" s="134"/>
      <c r="F45" s="135" t="str">
        <f>'予選'!T4</f>
        <v>岩　切</v>
      </c>
      <c r="G45" s="133"/>
      <c r="H45" s="133"/>
      <c r="I45" s="134"/>
      <c r="J45" s="135" t="str">
        <f>'予選'!T5</f>
        <v>ベガルタ仙台</v>
      </c>
      <c r="K45" s="133"/>
      <c r="L45" s="133"/>
      <c r="M45" s="134"/>
      <c r="N45" s="135" t="str">
        <f>'予選'!T6</f>
        <v>鹿　妻</v>
      </c>
      <c r="O45" s="133"/>
      <c r="P45" s="133"/>
      <c r="Q45" s="134"/>
      <c r="R45" s="4" t="s">
        <v>11</v>
      </c>
      <c r="S45" s="9" t="s">
        <v>10</v>
      </c>
      <c r="T45" s="9" t="s">
        <v>9</v>
      </c>
      <c r="U45" s="9" t="s">
        <v>8</v>
      </c>
      <c r="V45" s="55" t="s">
        <v>7</v>
      </c>
      <c r="W45" s="40" t="s">
        <v>6</v>
      </c>
      <c r="X45" s="40" t="s">
        <v>5</v>
      </c>
      <c r="Y45" s="41" t="s">
        <v>4</v>
      </c>
    </row>
    <row r="46" spans="1:25" s="10" customFormat="1" ht="16.5" customHeight="1">
      <c r="A46" s="11" t="str">
        <f>B45</f>
        <v>TOMIYA CJr</v>
      </c>
      <c r="B46" s="126"/>
      <c r="C46" s="127"/>
      <c r="D46" s="127"/>
      <c r="E46" s="128"/>
      <c r="F46" s="12" t="s">
        <v>130</v>
      </c>
      <c r="G46" s="13">
        <f>'予選'!R13</f>
        <v>0</v>
      </c>
      <c r="H46" s="13" t="s">
        <v>13</v>
      </c>
      <c r="I46" s="14">
        <f>'予選'!U13</f>
        <v>1</v>
      </c>
      <c r="J46" s="12" t="s">
        <v>136</v>
      </c>
      <c r="K46" s="13">
        <f>'予選'!R21</f>
        <v>0</v>
      </c>
      <c r="L46" s="13" t="s">
        <v>13</v>
      </c>
      <c r="M46" s="14">
        <f>'予選'!U21</f>
        <v>5</v>
      </c>
      <c r="N46" s="12" t="s">
        <v>145</v>
      </c>
      <c r="O46" s="13">
        <f>'予選'!R34</f>
        <v>1</v>
      </c>
      <c r="P46" s="13" t="s">
        <v>13</v>
      </c>
      <c r="Q46" s="14">
        <f>'予選'!U34</f>
        <v>1</v>
      </c>
      <c r="R46" s="15">
        <f>SUM((S46*3)+(T46*1))</f>
        <v>1</v>
      </c>
      <c r="S46" s="16">
        <f>COUNTIF(B46:Q46,"○")</f>
        <v>0</v>
      </c>
      <c r="T46" s="16">
        <f>COUNTIF(B46:Q46,"△")</f>
        <v>1</v>
      </c>
      <c r="U46" s="16">
        <f>COUNTIF(B46:Q46,"●")</f>
        <v>2</v>
      </c>
      <c r="V46" s="52">
        <f>SUM(C46,G46,K46,O46)</f>
        <v>1</v>
      </c>
      <c r="W46" s="16">
        <f>SUM(E46,I46,M46,Q46)</f>
        <v>7</v>
      </c>
      <c r="X46" s="16">
        <f>SUM(V46-W46)</f>
        <v>-6</v>
      </c>
      <c r="Y46" s="17">
        <v>3</v>
      </c>
    </row>
    <row r="47" spans="1:25" s="10" customFormat="1" ht="16.5" customHeight="1">
      <c r="A47" s="18" t="str">
        <f>F45</f>
        <v>岩　切</v>
      </c>
      <c r="B47" s="11" t="s">
        <v>135</v>
      </c>
      <c r="C47" s="19">
        <f>I46</f>
        <v>1</v>
      </c>
      <c r="D47" s="19" t="s">
        <v>13</v>
      </c>
      <c r="E47" s="20">
        <f>G46</f>
        <v>0</v>
      </c>
      <c r="F47" s="129"/>
      <c r="G47" s="130"/>
      <c r="H47" s="130"/>
      <c r="I47" s="131"/>
      <c r="J47" s="21" t="s">
        <v>129</v>
      </c>
      <c r="K47" s="22">
        <f>'予選'!R30</f>
        <v>1</v>
      </c>
      <c r="L47" s="22" t="s">
        <v>13</v>
      </c>
      <c r="M47" s="23">
        <f>'予選'!U30</f>
        <v>3</v>
      </c>
      <c r="N47" s="24" t="s">
        <v>137</v>
      </c>
      <c r="O47" s="22">
        <f>'予選'!R25</f>
        <v>1</v>
      </c>
      <c r="P47" s="22" t="s">
        <v>13</v>
      </c>
      <c r="Q47" s="23">
        <f>'予選'!U25</f>
        <v>0</v>
      </c>
      <c r="R47" s="27">
        <f>SUM((S47*3)+(T47*1))</f>
        <v>6</v>
      </c>
      <c r="S47" s="28">
        <f>COUNTIF(B47:Q47,"○")</f>
        <v>2</v>
      </c>
      <c r="T47" s="28">
        <f>COUNTIF(B47:Q47,"△")</f>
        <v>0</v>
      </c>
      <c r="U47" s="28">
        <f>COUNTIF(B47:Q47,"●")</f>
        <v>1</v>
      </c>
      <c r="V47" s="53">
        <f>SUM(C47,G47,K47,O47)</f>
        <v>3</v>
      </c>
      <c r="W47" s="28">
        <f>SUM(E47,I47,M47,Q47)</f>
        <v>3</v>
      </c>
      <c r="X47" s="28">
        <f>SUM(V47-W47)</f>
        <v>0</v>
      </c>
      <c r="Y47" s="29">
        <v>2</v>
      </c>
    </row>
    <row r="48" spans="1:25" s="10" customFormat="1" ht="16.5" customHeight="1">
      <c r="A48" s="18" t="str">
        <f>J45</f>
        <v>ベガルタ仙台</v>
      </c>
      <c r="B48" s="18" t="s">
        <v>137</v>
      </c>
      <c r="C48" s="25">
        <f>M46</f>
        <v>5</v>
      </c>
      <c r="D48" s="25" t="s">
        <v>13</v>
      </c>
      <c r="E48" s="26">
        <f>K46</f>
        <v>0</v>
      </c>
      <c r="F48" s="30" t="s">
        <v>128</v>
      </c>
      <c r="G48" s="22">
        <f>M47</f>
        <v>3</v>
      </c>
      <c r="H48" s="22" t="s">
        <v>13</v>
      </c>
      <c r="I48" s="23">
        <f>K47</f>
        <v>1</v>
      </c>
      <c r="J48" s="129"/>
      <c r="K48" s="130"/>
      <c r="L48" s="130"/>
      <c r="M48" s="131"/>
      <c r="N48" s="24" t="s">
        <v>137</v>
      </c>
      <c r="O48" s="25">
        <f>'予選'!R17</f>
        <v>11</v>
      </c>
      <c r="P48" s="25" t="s">
        <v>13</v>
      </c>
      <c r="Q48" s="26">
        <f>'予選'!U17</f>
        <v>0</v>
      </c>
      <c r="R48" s="27">
        <f>SUM((S48*3)+(T48*1))</f>
        <v>9</v>
      </c>
      <c r="S48" s="28">
        <f>COUNTIF(B48:Q48,"○")</f>
        <v>3</v>
      </c>
      <c r="T48" s="28">
        <f>COUNTIF(B48:Q48,"△")</f>
        <v>0</v>
      </c>
      <c r="U48" s="28">
        <f>COUNTIF(B48:Q48,"●")</f>
        <v>0</v>
      </c>
      <c r="V48" s="53">
        <f>SUM(C48,G48,K48,O48)</f>
        <v>19</v>
      </c>
      <c r="W48" s="28">
        <f>SUM(E48,I48,M48,Q48)</f>
        <v>1</v>
      </c>
      <c r="X48" s="28">
        <f>SUM(V48-W48)</f>
        <v>18</v>
      </c>
      <c r="Y48" s="29">
        <v>1</v>
      </c>
    </row>
    <row r="49" spans="1:25" s="10" customFormat="1" ht="16.5" customHeight="1" thickBot="1">
      <c r="A49" s="31" t="str">
        <f>N45</f>
        <v>鹿　妻</v>
      </c>
      <c r="B49" s="31" t="s">
        <v>145</v>
      </c>
      <c r="C49" s="35">
        <f>Q46</f>
        <v>1</v>
      </c>
      <c r="D49" s="35" t="s">
        <v>13</v>
      </c>
      <c r="E49" s="36">
        <f>O46</f>
        <v>1</v>
      </c>
      <c r="F49" s="48" t="s">
        <v>130</v>
      </c>
      <c r="G49" s="32">
        <f>Q47</f>
        <v>0</v>
      </c>
      <c r="H49" s="32" t="s">
        <v>13</v>
      </c>
      <c r="I49" s="33">
        <f>O47</f>
        <v>1</v>
      </c>
      <c r="J49" s="34" t="s">
        <v>136</v>
      </c>
      <c r="K49" s="35">
        <f>Q48</f>
        <v>0</v>
      </c>
      <c r="L49" s="35" t="s">
        <v>13</v>
      </c>
      <c r="M49" s="36">
        <f>O48</f>
        <v>11</v>
      </c>
      <c r="N49" s="138"/>
      <c r="O49" s="139"/>
      <c r="P49" s="139"/>
      <c r="Q49" s="144"/>
      <c r="R49" s="37">
        <f>SUM((S49*3)+(T49*1))</f>
        <v>1</v>
      </c>
      <c r="S49" s="38">
        <f>COUNTIF(B49:Q49,"○")</f>
        <v>0</v>
      </c>
      <c r="T49" s="38">
        <f>COUNTIF(B49:Q49,"△")</f>
        <v>1</v>
      </c>
      <c r="U49" s="38">
        <f>COUNTIF(B49:Q49,"●")</f>
        <v>2</v>
      </c>
      <c r="V49" s="54">
        <f>SUM(C49,G49,K49,O49)</f>
        <v>1</v>
      </c>
      <c r="W49" s="38">
        <f>SUM(E49,I49,M49,Q49)</f>
        <v>13</v>
      </c>
      <c r="X49" s="38">
        <f>SUM(V49-W49)</f>
        <v>-12</v>
      </c>
      <c r="Y49" s="39">
        <v>4</v>
      </c>
    </row>
    <row r="50" spans="18:25" ht="16.5" customHeight="1">
      <c r="R50" s="64"/>
      <c r="S50" s="64"/>
      <c r="T50" s="64"/>
      <c r="U50" s="64"/>
      <c r="V50" s="65"/>
      <c r="W50" s="64"/>
      <c r="X50" s="64"/>
      <c r="Y50" s="43"/>
    </row>
  </sheetData>
  <sheetProtection/>
  <mergeCells count="74">
    <mergeCell ref="F35:I35"/>
    <mergeCell ref="B40:E40"/>
    <mergeCell ref="F41:I41"/>
    <mergeCell ref="B15:E15"/>
    <mergeCell ref="F15:I15"/>
    <mergeCell ref="B14:E14"/>
    <mergeCell ref="B34:E34"/>
    <mergeCell ref="N7:Q7"/>
    <mergeCell ref="N13:Q13"/>
    <mergeCell ref="J15:M15"/>
    <mergeCell ref="J21:M21"/>
    <mergeCell ref="J12:M12"/>
    <mergeCell ref="B10:E10"/>
    <mergeCell ref="F11:I11"/>
    <mergeCell ref="N25:Q25"/>
    <mergeCell ref="A1:Y1"/>
    <mergeCell ref="B3:E3"/>
    <mergeCell ref="F3:I3"/>
    <mergeCell ref="J3:M3"/>
    <mergeCell ref="N3:Q3"/>
    <mergeCell ref="R2:X2"/>
    <mergeCell ref="B2:E2"/>
    <mergeCell ref="J6:M6"/>
    <mergeCell ref="B4:E4"/>
    <mergeCell ref="F5:I5"/>
    <mergeCell ref="F9:I9"/>
    <mergeCell ref="B9:E9"/>
    <mergeCell ref="J9:M9"/>
    <mergeCell ref="B8:E8"/>
    <mergeCell ref="N15:Q15"/>
    <mergeCell ref="N19:Q19"/>
    <mergeCell ref="N21:Q21"/>
    <mergeCell ref="N9:Q9"/>
    <mergeCell ref="J24:M24"/>
    <mergeCell ref="B22:E22"/>
    <mergeCell ref="B26:E26"/>
    <mergeCell ref="B16:E16"/>
    <mergeCell ref="F17:I17"/>
    <mergeCell ref="J18:M18"/>
    <mergeCell ref="B20:E20"/>
    <mergeCell ref="B21:E21"/>
    <mergeCell ref="F21:I21"/>
    <mergeCell ref="F23:I23"/>
    <mergeCell ref="N27:Q27"/>
    <mergeCell ref="B28:E28"/>
    <mergeCell ref="F29:I29"/>
    <mergeCell ref="J30:M30"/>
    <mergeCell ref="B27:E27"/>
    <mergeCell ref="F27:I27"/>
    <mergeCell ref="J27:M27"/>
    <mergeCell ref="N31:Q31"/>
    <mergeCell ref="B32:E32"/>
    <mergeCell ref="B33:E33"/>
    <mergeCell ref="F33:I33"/>
    <mergeCell ref="J33:M33"/>
    <mergeCell ref="N33:Q33"/>
    <mergeCell ref="J36:M36"/>
    <mergeCell ref="N37:Q37"/>
    <mergeCell ref="B38:E38"/>
    <mergeCell ref="B39:E39"/>
    <mergeCell ref="F39:I39"/>
    <mergeCell ref="J39:M39"/>
    <mergeCell ref="N39:Q39"/>
    <mergeCell ref="J42:M42"/>
    <mergeCell ref="N43:Q43"/>
    <mergeCell ref="B44:E44"/>
    <mergeCell ref="B45:E45"/>
    <mergeCell ref="F45:I45"/>
    <mergeCell ref="J45:M45"/>
    <mergeCell ref="N45:Q45"/>
    <mergeCell ref="B46:E46"/>
    <mergeCell ref="F47:I47"/>
    <mergeCell ref="J48:M48"/>
    <mergeCell ref="N49:Q49"/>
  </mergeCells>
  <printOptions/>
  <pageMargins left="0.47" right="0.13" top="0.35" bottom="0.61" header="0.29" footer="0.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k2</cp:lastModifiedBy>
  <cp:lastPrinted>2008-09-15T05:57:36Z</cp:lastPrinted>
  <dcterms:created xsi:type="dcterms:W3CDTF">1997-01-08T22:48:59Z</dcterms:created>
  <dcterms:modified xsi:type="dcterms:W3CDTF">2008-09-15T08:28:20Z</dcterms:modified>
  <cp:category/>
  <cp:version/>
  <cp:contentType/>
  <cp:contentStatus/>
</cp:coreProperties>
</file>