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１次予選" sheetId="1" r:id="rId1"/>
    <sheet name="星取表" sheetId="2" r:id="rId2"/>
    <sheet name="会場連絡者" sheetId="3" r:id="rId3"/>
  </sheets>
  <definedNames>
    <definedName name="_xlnm.Print_Area" localSheetId="2">'会場連絡者'!#REF!</definedName>
  </definedNames>
  <calcPr fullCalcOnLoad="1"/>
</workbook>
</file>

<file path=xl/sharedStrings.xml><?xml version="1.0" encoding="utf-8"?>
<sst xmlns="http://schemas.openxmlformats.org/spreadsheetml/2006/main" count="536" uniqueCount="249">
  <si>
    <t>ＶＳ</t>
  </si>
  <si>
    <t>Ａ2</t>
  </si>
  <si>
    <t>Ａ3</t>
  </si>
  <si>
    <t>Ａ4</t>
  </si>
  <si>
    <t>会場</t>
  </si>
  <si>
    <t>Ａ1</t>
  </si>
  <si>
    <t>※</t>
  </si>
  <si>
    <t>グループ</t>
  </si>
  <si>
    <t>№</t>
  </si>
  <si>
    <t>Ａ４</t>
  </si>
  <si>
    <t>Ｂ１</t>
  </si>
  <si>
    <t>Ｂ２</t>
  </si>
  <si>
    <t>Ｂ３</t>
  </si>
  <si>
    <t>Ｂ４</t>
  </si>
  <si>
    <t>Ｃ1</t>
  </si>
  <si>
    <t>Ｃ2</t>
  </si>
  <si>
    <t>Ｃ3</t>
  </si>
  <si>
    <t>Ｃ4</t>
  </si>
  <si>
    <t>Ｄ1</t>
  </si>
  <si>
    <t>Ｄ2</t>
  </si>
  <si>
    <t>Ｄ3</t>
  </si>
  <si>
    <t>Ｄ4</t>
  </si>
  <si>
    <t>Ｅ1</t>
  </si>
  <si>
    <t>Ｅ2</t>
  </si>
  <si>
    <t>Ｅ3</t>
  </si>
  <si>
    <t>Ｅ4</t>
  </si>
  <si>
    <t>Ｆ1</t>
  </si>
  <si>
    <t>Ｆ2</t>
  </si>
  <si>
    <t>Ｆ3</t>
  </si>
  <si>
    <t>Ｆ4</t>
  </si>
  <si>
    <t>順位</t>
  </si>
  <si>
    <t>差</t>
  </si>
  <si>
    <t>失点</t>
  </si>
  <si>
    <t>得点</t>
  </si>
  <si>
    <t>負</t>
  </si>
  <si>
    <t>分</t>
  </si>
  <si>
    <t>勝</t>
  </si>
  <si>
    <t>勝点</t>
  </si>
  <si>
    <t>チーム表示</t>
  </si>
  <si>
    <t>-</t>
  </si>
  <si>
    <t>Ａグループ</t>
  </si>
  <si>
    <t>Ｂグループ</t>
  </si>
  <si>
    <t>Ｃグループ</t>
  </si>
  <si>
    <t>Ｄグループ</t>
  </si>
  <si>
    <t>Ｅグループ</t>
  </si>
  <si>
    <t>Ｆグループ</t>
  </si>
  <si>
    <t>Ｂグループ</t>
  </si>
  <si>
    <t>Ｃグループ</t>
  </si>
  <si>
    <t>Ｄグループ</t>
  </si>
  <si>
    <t>Ｅグループ</t>
  </si>
  <si>
    <t>Ｆグループ</t>
  </si>
  <si>
    <t>中央B-1</t>
  </si>
  <si>
    <t>中央B-2</t>
  </si>
  <si>
    <t>中央B-3</t>
  </si>
  <si>
    <t>仙南B-1</t>
  </si>
  <si>
    <t>仙南B-2</t>
  </si>
  <si>
    <t>仙南B-3</t>
  </si>
  <si>
    <t>仙南B-4</t>
  </si>
  <si>
    <t>若林B-1</t>
  </si>
  <si>
    <t>若林B-2</t>
  </si>
  <si>
    <t>宮城野B-1</t>
  </si>
  <si>
    <t>宮城野B-2</t>
  </si>
  <si>
    <t>石巻B-1</t>
  </si>
  <si>
    <t>石巻B-2</t>
  </si>
  <si>
    <t>石巻B-3</t>
  </si>
  <si>
    <t>石巻B-4</t>
  </si>
  <si>
    <t>県北B-1</t>
  </si>
  <si>
    <t>県北B-2</t>
  </si>
  <si>
    <t>番号</t>
  </si>
  <si>
    <t>チーム名</t>
  </si>
  <si>
    <t>仙南</t>
  </si>
  <si>
    <t>若林</t>
  </si>
  <si>
    <t>宮城野</t>
  </si>
  <si>
    <t>中央</t>
  </si>
  <si>
    <t>石巻</t>
  </si>
  <si>
    <t>県北</t>
  </si>
  <si>
    <t>会場連絡者</t>
  </si>
  <si>
    <t>ブロック</t>
  </si>
  <si>
    <t>蛇田ＦＣ</t>
  </si>
  <si>
    <t>仙南B-5</t>
  </si>
  <si>
    <t>松島ＦＢＣ　①</t>
  </si>
  <si>
    <t>松島ＦＢＣ　②</t>
  </si>
  <si>
    <t>Ｂ2</t>
  </si>
  <si>
    <t>Ｂ１</t>
  </si>
  <si>
    <t>Ｂ３</t>
  </si>
  <si>
    <t>Ｂ４</t>
  </si>
  <si>
    <t>Ｄ1</t>
  </si>
  <si>
    <t>会場担当携帯</t>
  </si>
  <si>
    <t>仙南B-6</t>
  </si>
  <si>
    <t>塩釜ＦＣ</t>
  </si>
  <si>
    <t>佐々木孝弘</t>
  </si>
  <si>
    <t>齋藤正義</t>
  </si>
  <si>
    <t>津田桂太</t>
  </si>
  <si>
    <t>伊東孝浩</t>
  </si>
  <si>
    <t>わたりサッカースポーツ少年団</t>
  </si>
  <si>
    <t>高砂サッカースポーツ少年団</t>
  </si>
  <si>
    <t>なかのFC</t>
  </si>
  <si>
    <t>鹿妻サッカースポーツ少年団</t>
  </si>
  <si>
    <t>釜サッカースポーツ少年団</t>
  </si>
  <si>
    <t>FC　IMPULS</t>
  </si>
  <si>
    <t>グループ</t>
  </si>
  <si>
    <t>リーグ戦（20分インターバール無し）　　</t>
  </si>
  <si>
    <t>石巻B-5</t>
  </si>
  <si>
    <t>石巻B-6</t>
  </si>
  <si>
    <t>石巻B-7</t>
  </si>
  <si>
    <t>石巻B-8</t>
  </si>
  <si>
    <t>県北B-3</t>
  </si>
  <si>
    <t>松島ＦＢＣ　Ａ-①</t>
  </si>
  <si>
    <t>松島ＦＢＣ　Ａ-②</t>
  </si>
  <si>
    <t>Ａ1</t>
  </si>
  <si>
    <t>Ａ2</t>
  </si>
  <si>
    <t>Ａ２</t>
  </si>
  <si>
    <t>Ａ3</t>
  </si>
  <si>
    <t>Ａ4</t>
  </si>
  <si>
    <t>Ａ・Ｂグループ</t>
  </si>
  <si>
    <t>Ｃ・Ｄグループ</t>
  </si>
  <si>
    <t>Ｃ1</t>
  </si>
  <si>
    <t>Ｃ4</t>
  </si>
  <si>
    <t>Ｃ2</t>
  </si>
  <si>
    <t>Ｃ3</t>
  </si>
  <si>
    <t>Ｄ1</t>
  </si>
  <si>
    <t>Ｄ4</t>
  </si>
  <si>
    <t>Ｄ2</t>
  </si>
  <si>
    <t>Ｄ3</t>
  </si>
  <si>
    <t>Ｅ・Ｆグループ</t>
  </si>
  <si>
    <t>Ｅ1</t>
  </si>
  <si>
    <t>Ｅ4</t>
  </si>
  <si>
    <t>Ｅ2</t>
  </si>
  <si>
    <t>Ｅ3</t>
  </si>
  <si>
    <t>Ｆ1</t>
  </si>
  <si>
    <t>Ｆ4</t>
  </si>
  <si>
    <t>Ｆ2</t>
  </si>
  <si>
    <t>Ｆ3</t>
  </si>
  <si>
    <t>Ｂ3</t>
  </si>
  <si>
    <t>Ｂ4</t>
  </si>
  <si>
    <t>Ａ1位</t>
  </si>
  <si>
    <t>Ｆ1位</t>
  </si>
  <si>
    <t>Ｅ1位</t>
  </si>
  <si>
    <t>Ｆ2位</t>
  </si>
  <si>
    <t>Ｅ2位</t>
  </si>
  <si>
    <t>Ｂ2位</t>
  </si>
  <si>
    <t>Ｂ1位</t>
  </si>
  <si>
    <t>Ａ2位</t>
  </si>
  <si>
    <t>Ｃ1位</t>
  </si>
  <si>
    <t>Ｄ2位</t>
  </si>
  <si>
    <t>Ｃ2位</t>
  </si>
  <si>
    <t>代表決定戦</t>
  </si>
  <si>
    <t>※　勝者が3月17日の東北大会に出場する。</t>
  </si>
  <si>
    <t>※　試合は20分インターバール無。</t>
  </si>
  <si>
    <t>　　決しない時は、延長無しの3人ＰＫ戦</t>
  </si>
  <si>
    <t>B3</t>
  </si>
  <si>
    <t>D3</t>
  </si>
  <si>
    <t>D4</t>
  </si>
  <si>
    <t>B4</t>
  </si>
  <si>
    <t>ダノンネーションズカップ　2013 in Japan 宮城県大会予選　対戦表・代表決定戦</t>
  </si>
  <si>
    <t>ダノンネーションズカップ　2013 in Japan 宮城県大会　　予選戦績表</t>
  </si>
  <si>
    <t>塩釜ＦＣ</t>
  </si>
  <si>
    <t>多賀城ＦＣ</t>
  </si>
  <si>
    <t>マリソル松島</t>
  </si>
  <si>
    <t>おきの</t>
  </si>
  <si>
    <t>S・KSC</t>
  </si>
  <si>
    <t>ゆりあげ</t>
  </si>
  <si>
    <t>ゆりあげ</t>
  </si>
  <si>
    <t>玉浦</t>
  </si>
  <si>
    <t>荒浜</t>
  </si>
  <si>
    <t>わたり</t>
  </si>
  <si>
    <t>わたり</t>
  </si>
  <si>
    <t>やまもと</t>
  </si>
  <si>
    <t>やまもと</t>
  </si>
  <si>
    <t>おおくま</t>
  </si>
  <si>
    <t>おおくま</t>
  </si>
  <si>
    <t>高砂</t>
  </si>
  <si>
    <t>なかのＦＣ</t>
  </si>
  <si>
    <t>なかのＦＣ</t>
  </si>
  <si>
    <t>鹿妻</t>
  </si>
  <si>
    <t>開北ＦＣ</t>
  </si>
  <si>
    <t>コバルトーレ</t>
  </si>
  <si>
    <t>コバルトーレ</t>
  </si>
  <si>
    <t>広渕</t>
  </si>
  <si>
    <t>石巻山下</t>
  </si>
  <si>
    <t>インパルス</t>
  </si>
  <si>
    <t>インパルス</t>
  </si>
  <si>
    <t>釜</t>
  </si>
  <si>
    <t>おきの</t>
  </si>
  <si>
    <t>S・KSC</t>
  </si>
  <si>
    <t>FC大谷</t>
  </si>
  <si>
    <t>バリエンテ</t>
  </si>
  <si>
    <t>バリエンテ</t>
  </si>
  <si>
    <t>開北ＦＣファンタジスタ</t>
  </si>
  <si>
    <t>FC　大谷</t>
  </si>
  <si>
    <t>広渕サッカースポーツ少年団</t>
  </si>
  <si>
    <t>おきのサッカースポーツ少年団</t>
  </si>
  <si>
    <t>Ｓ・ＫＳＣ</t>
  </si>
  <si>
    <t>宮城秀夫</t>
  </si>
  <si>
    <t>玉浦サッカースポーツ少年団</t>
  </si>
  <si>
    <t>荒浜ＦＣジュニオール</t>
  </si>
  <si>
    <t>おおくまサッカースポーツ少年団</t>
  </si>
  <si>
    <t>やまもとＪＦＣ</t>
  </si>
  <si>
    <t>ダノンネーションズカップ　2013 in Japan 宮城県大会　　会場連絡者</t>
  </si>
  <si>
    <t>角田俊彦</t>
  </si>
  <si>
    <t>中村　潤</t>
  </si>
  <si>
    <t>押樽　学</t>
  </si>
  <si>
    <t>庄司　彰</t>
  </si>
  <si>
    <t>千葉忠志</t>
  </si>
  <si>
    <t>伊藤褜男</t>
  </si>
  <si>
    <t>末永善孝</t>
  </si>
  <si>
    <t>藤田　一</t>
  </si>
  <si>
    <t>佐藤桂支</t>
  </si>
  <si>
    <t>平塚章宏</t>
  </si>
  <si>
    <t>FCバリエンテ本吉</t>
  </si>
  <si>
    <t>菅原大樹</t>
  </si>
  <si>
    <t>大塚正晴</t>
  </si>
  <si>
    <t>FC南三陸</t>
  </si>
  <si>
    <t>橋本信悦</t>
  </si>
  <si>
    <t>Cobaltore女川・石巻Jr</t>
  </si>
  <si>
    <t>留畑豪紀</t>
  </si>
  <si>
    <t>マリソル松島ジュニア</t>
  </si>
  <si>
    <t>杉船恭平</t>
  </si>
  <si>
    <t>千田　進</t>
  </si>
  <si>
    <t>菊地彰宏</t>
  </si>
  <si>
    <t>鈴木克明</t>
  </si>
  <si>
    <t>石巻山下サンファンＦＣ</t>
  </si>
  <si>
    <t>閖上サッカースポーツ少年団</t>
  </si>
  <si>
    <t>佐藤雄太</t>
  </si>
  <si>
    <t>ＶＳ</t>
  </si>
  <si>
    <t>2013年１月１２日（土曜日）</t>
  </si>
  <si>
    <t>2013年１月１３日（日曜日）</t>
  </si>
  <si>
    <t>●</t>
  </si>
  <si>
    <t>○</t>
  </si>
  <si>
    <t>△</t>
  </si>
  <si>
    <t>○</t>
  </si>
  <si>
    <t>△</t>
  </si>
  <si>
    <t>塩釜FC</t>
  </si>
  <si>
    <t>多賀城ＦＣ</t>
  </si>
  <si>
    <t>開北FC</t>
  </si>
  <si>
    <t>なかのＦＣ　・　塩釜ＦＣ　・　多賀城ＦＣ　・　開北ＦＣ　・　荒浜ジュニオール　・　Ｓ・ＫＳＣ</t>
  </si>
  <si>
    <t>３月１７日（日）・アディダスパーク開催・・東北大会出場６チーム</t>
  </si>
  <si>
    <t>○</t>
  </si>
  <si>
    <t>△</t>
  </si>
  <si>
    <t>○</t>
  </si>
  <si>
    <t>●</t>
  </si>
  <si>
    <t>ＶＳ</t>
  </si>
  <si>
    <t>ＶＳ</t>
  </si>
  <si>
    <t>おきの</t>
  </si>
  <si>
    <t>ＶＳ</t>
  </si>
  <si>
    <t>コバルトーレ</t>
  </si>
  <si>
    <t>ＶＳ</t>
  </si>
  <si>
    <t>S･KSC</t>
  </si>
  <si>
    <t>ＶＳ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</si>
</sst>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位&quot;"/>
    <numFmt numFmtId="177" formatCode="0_ 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1"/>
      <color indexed="12"/>
      <name val="HG丸ｺﾞｼｯｸM-PRO"/>
      <family val="3"/>
    </font>
    <font>
      <b/>
      <sz val="10"/>
      <color indexed="12"/>
      <name val="HG丸ｺﾞｼｯｸM-PRO"/>
      <family val="3"/>
    </font>
    <font>
      <sz val="8"/>
      <name val="HG丸ｺﾞｼｯｸM-PRO"/>
      <family val="3"/>
    </font>
    <font>
      <b/>
      <sz val="10"/>
      <name val="HG丸ｺﾞｼｯｸM-PRO"/>
      <family val="3"/>
    </font>
    <font>
      <sz val="14"/>
      <name val="HG丸ｺﾞｼｯｸM-PRO"/>
      <family val="3"/>
    </font>
    <font>
      <sz val="10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b/>
      <i/>
      <sz val="12"/>
      <color indexed="12"/>
      <name val="HG丸ｺﾞｼｯｸM-PRO"/>
      <family val="3"/>
    </font>
    <font>
      <sz val="10"/>
      <color indexed="18"/>
      <name val="HG丸ｺﾞｼｯｸM-PRO"/>
      <family val="3"/>
    </font>
    <font>
      <b/>
      <sz val="10"/>
      <color indexed="18"/>
      <name val="HG丸ｺﾞｼｯｸM-PRO"/>
      <family val="3"/>
    </font>
    <font>
      <sz val="11"/>
      <color indexed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medium"/>
      <right>
        <color indexed="63"/>
      </right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6" fillId="0" borderId="0" xfId="0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22" xfId="0" applyFont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177" fontId="3" fillId="0" borderId="15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2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 shrinkToFit="1"/>
    </xf>
    <xf numFmtId="20" fontId="3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20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24" xfId="0" applyFont="1" applyBorder="1" applyAlignment="1">
      <alignment horizontal="center" vertical="center" shrinkToFit="1"/>
    </xf>
    <xf numFmtId="0" fontId="29" fillId="0" borderId="25" xfId="0" applyFont="1" applyBorder="1" applyAlignment="1">
      <alignment horizontal="center" vertical="center" shrinkToFit="1"/>
    </xf>
    <xf numFmtId="0" fontId="28" fillId="0" borderId="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 shrinkToFit="1"/>
    </xf>
    <xf numFmtId="176" fontId="29" fillId="0" borderId="10" xfId="0" applyNumberFormat="1" applyFont="1" applyBorder="1" applyAlignment="1">
      <alignment horizontal="center" vertical="center" shrinkToFit="1"/>
    </xf>
    <xf numFmtId="0" fontId="30" fillId="0" borderId="19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0" fillId="0" borderId="0" xfId="0" applyFont="1" applyFill="1" applyBorder="1" applyAlignment="1">
      <alignment horizontal="center" vertical="center"/>
    </xf>
    <xf numFmtId="176" fontId="29" fillId="0" borderId="21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vertical="center" shrinkToFit="1"/>
    </xf>
    <xf numFmtId="20" fontId="3" fillId="0" borderId="27" xfId="0" applyNumberFormat="1" applyFont="1" applyBorder="1" applyAlignment="1">
      <alignment horizontal="center" vertical="center" shrinkToFit="1"/>
    </xf>
    <xf numFmtId="20" fontId="3" fillId="0" borderId="19" xfId="0" applyNumberFormat="1" applyFont="1" applyBorder="1" applyAlignment="1">
      <alignment horizontal="center" vertical="center" shrinkToFit="1"/>
    </xf>
    <xf numFmtId="20" fontId="3" fillId="0" borderId="26" xfId="0" applyNumberFormat="1" applyFont="1" applyBorder="1" applyAlignment="1">
      <alignment horizontal="center" vertical="center" shrinkToFit="1"/>
    </xf>
    <xf numFmtId="20" fontId="3" fillId="0" borderId="25" xfId="0" applyNumberFormat="1" applyFont="1" applyBorder="1" applyAlignment="1">
      <alignment horizontal="center" vertical="center" shrinkToFit="1"/>
    </xf>
    <xf numFmtId="20" fontId="3" fillId="0" borderId="0" xfId="0" applyNumberFormat="1" applyFont="1" applyBorder="1" applyAlignment="1">
      <alignment horizontal="center" vertical="center" shrinkToFit="1"/>
    </xf>
    <xf numFmtId="20" fontId="3" fillId="0" borderId="24" xfId="0" applyNumberFormat="1" applyFont="1" applyBorder="1" applyAlignment="1">
      <alignment horizontal="center" vertical="center" shrinkToFit="1"/>
    </xf>
    <xf numFmtId="20" fontId="3" fillId="0" borderId="11" xfId="0" applyNumberFormat="1" applyFont="1" applyBorder="1" applyAlignment="1">
      <alignment horizontal="center" vertical="center" shrinkToFit="1"/>
    </xf>
    <xf numFmtId="20" fontId="3" fillId="0" borderId="12" xfId="0" applyNumberFormat="1" applyFont="1" applyBorder="1" applyAlignment="1">
      <alignment horizontal="center" vertical="center" shrinkToFit="1"/>
    </xf>
    <xf numFmtId="20" fontId="3" fillId="0" borderId="13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20" fontId="3" fillId="0" borderId="14" xfId="0" applyNumberFormat="1" applyFont="1" applyBorder="1" applyAlignment="1">
      <alignment horizontal="center" vertical="center" shrinkToFit="1"/>
    </xf>
    <xf numFmtId="20" fontId="3" fillId="0" borderId="15" xfId="0" applyNumberFormat="1" applyFont="1" applyBorder="1" applyAlignment="1">
      <alignment horizontal="center" vertical="center" shrinkToFit="1"/>
    </xf>
    <xf numFmtId="20" fontId="3" fillId="0" borderId="16" xfId="0" applyNumberFormat="1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8766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showGridLines="0" tabSelected="1" zoomScalePageLayoutView="0" workbookViewId="0" topLeftCell="A1">
      <selection activeCell="A1" sqref="A1:AD1"/>
    </sheetView>
  </sheetViews>
  <sheetFormatPr defaultColWidth="9.00390625" defaultRowHeight="13.5"/>
  <cols>
    <col min="1" max="30" width="3.25390625" style="1" customWidth="1"/>
    <col min="31" max="31" width="3.375" style="1" customWidth="1"/>
    <col min="32" max="32" width="11.75390625" style="1" hidden="1" customWidth="1"/>
    <col min="33" max="33" width="16.625" style="2" hidden="1" customWidth="1"/>
    <col min="34" max="39" width="6.375" style="1" customWidth="1"/>
    <col min="40" max="16384" width="9.00390625" style="1" customWidth="1"/>
  </cols>
  <sheetData>
    <row r="1" spans="1:33" ht="25.5" customHeight="1">
      <c r="A1" s="101" t="s">
        <v>154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G1" s="2" t="s">
        <v>38</v>
      </c>
    </row>
    <row r="2" spans="1:33" s="2" customFormat="1" ht="19.5" customHeight="1">
      <c r="A2" s="98" t="s">
        <v>40</v>
      </c>
      <c r="B2" s="98"/>
      <c r="C2" s="98"/>
      <c r="D2" s="98"/>
      <c r="E2" s="98"/>
      <c r="F2" s="98" t="s">
        <v>41</v>
      </c>
      <c r="G2" s="98"/>
      <c r="H2" s="98"/>
      <c r="I2" s="98"/>
      <c r="J2" s="98"/>
      <c r="K2" s="98" t="s">
        <v>42</v>
      </c>
      <c r="L2" s="98"/>
      <c r="M2" s="98"/>
      <c r="N2" s="98"/>
      <c r="O2" s="98"/>
      <c r="P2" s="98" t="s">
        <v>43</v>
      </c>
      <c r="Q2" s="98"/>
      <c r="R2" s="98"/>
      <c r="S2" s="98"/>
      <c r="T2" s="98"/>
      <c r="U2" s="98" t="s">
        <v>44</v>
      </c>
      <c r="V2" s="98"/>
      <c r="W2" s="98"/>
      <c r="X2" s="98"/>
      <c r="Y2" s="98"/>
      <c r="Z2" s="98" t="s">
        <v>45</v>
      </c>
      <c r="AA2" s="98"/>
      <c r="AB2" s="98"/>
      <c r="AC2" s="98"/>
      <c r="AD2" s="98"/>
      <c r="AF2" s="2" t="s">
        <v>54</v>
      </c>
      <c r="AG2" s="2" t="s">
        <v>162</v>
      </c>
    </row>
    <row r="3" spans="1:33" s="2" customFormat="1" ht="19.5" customHeight="1">
      <c r="A3" s="5" t="s">
        <v>5</v>
      </c>
      <c r="B3" s="84" t="s">
        <v>161</v>
      </c>
      <c r="C3" s="85"/>
      <c r="D3" s="85"/>
      <c r="E3" s="86"/>
      <c r="F3" s="5" t="s">
        <v>10</v>
      </c>
      <c r="G3" s="84" t="s">
        <v>183</v>
      </c>
      <c r="H3" s="85"/>
      <c r="I3" s="85"/>
      <c r="J3" s="86"/>
      <c r="K3" s="5" t="s">
        <v>14</v>
      </c>
      <c r="L3" s="84" t="s">
        <v>171</v>
      </c>
      <c r="M3" s="85"/>
      <c r="N3" s="85"/>
      <c r="O3" s="86"/>
      <c r="P3" s="5" t="s">
        <v>18</v>
      </c>
      <c r="Q3" s="84" t="s">
        <v>185</v>
      </c>
      <c r="R3" s="85"/>
      <c r="S3" s="85"/>
      <c r="T3" s="86"/>
      <c r="U3" s="5" t="s">
        <v>22</v>
      </c>
      <c r="V3" s="84" t="s">
        <v>174</v>
      </c>
      <c r="W3" s="85"/>
      <c r="X3" s="85"/>
      <c r="Y3" s="86"/>
      <c r="Z3" s="5" t="s">
        <v>26</v>
      </c>
      <c r="AA3" s="84" t="s">
        <v>156</v>
      </c>
      <c r="AB3" s="85"/>
      <c r="AC3" s="85"/>
      <c r="AD3" s="86"/>
      <c r="AF3" s="2" t="s">
        <v>55</v>
      </c>
      <c r="AG3" s="2" t="s">
        <v>163</v>
      </c>
    </row>
    <row r="4" spans="1:33" s="2" customFormat="1" ht="19.5" customHeight="1">
      <c r="A4" s="5" t="s">
        <v>1</v>
      </c>
      <c r="B4" s="84" t="s">
        <v>157</v>
      </c>
      <c r="C4" s="85"/>
      <c r="D4" s="85"/>
      <c r="E4" s="86"/>
      <c r="F4" s="5" t="s">
        <v>11</v>
      </c>
      <c r="G4" s="84" t="s">
        <v>175</v>
      </c>
      <c r="H4" s="85"/>
      <c r="I4" s="85"/>
      <c r="J4" s="86"/>
      <c r="K4" s="5" t="s">
        <v>15</v>
      </c>
      <c r="L4" s="84" t="s">
        <v>212</v>
      </c>
      <c r="M4" s="85"/>
      <c r="N4" s="85"/>
      <c r="O4" s="86"/>
      <c r="P4" s="5" t="s">
        <v>19</v>
      </c>
      <c r="Q4" s="84" t="s">
        <v>184</v>
      </c>
      <c r="R4" s="85"/>
      <c r="S4" s="85"/>
      <c r="T4" s="86"/>
      <c r="U4" s="5" t="s">
        <v>23</v>
      </c>
      <c r="V4" s="84" t="s">
        <v>172</v>
      </c>
      <c r="W4" s="85"/>
      <c r="X4" s="85"/>
      <c r="Y4" s="86"/>
      <c r="Z4" s="5" t="s">
        <v>27</v>
      </c>
      <c r="AA4" s="84" t="s">
        <v>163</v>
      </c>
      <c r="AB4" s="85"/>
      <c r="AC4" s="85"/>
      <c r="AD4" s="86"/>
      <c r="AF4" s="2" t="s">
        <v>56</v>
      </c>
      <c r="AG4" s="2" t="s">
        <v>164</v>
      </c>
    </row>
    <row r="5" spans="1:33" s="2" customFormat="1" ht="19.5" customHeight="1">
      <c r="A5" s="5" t="s">
        <v>2</v>
      </c>
      <c r="B5" s="84" t="s">
        <v>176</v>
      </c>
      <c r="C5" s="85"/>
      <c r="D5" s="85"/>
      <c r="E5" s="86"/>
      <c r="F5" s="5" t="s">
        <v>12</v>
      </c>
      <c r="G5" s="84" t="s">
        <v>186</v>
      </c>
      <c r="H5" s="85"/>
      <c r="I5" s="85"/>
      <c r="J5" s="86"/>
      <c r="K5" s="5" t="s">
        <v>16</v>
      </c>
      <c r="L5" s="84" t="s">
        <v>164</v>
      </c>
      <c r="M5" s="85"/>
      <c r="N5" s="85"/>
      <c r="O5" s="86"/>
      <c r="P5" s="5" t="s">
        <v>20</v>
      </c>
      <c r="Q5" s="84" t="s">
        <v>158</v>
      </c>
      <c r="R5" s="85"/>
      <c r="S5" s="85"/>
      <c r="T5" s="86"/>
      <c r="U5" s="5" t="s">
        <v>24</v>
      </c>
      <c r="V5" s="84" t="s">
        <v>165</v>
      </c>
      <c r="W5" s="85"/>
      <c r="X5" s="85"/>
      <c r="Y5" s="86"/>
      <c r="Z5" s="5" t="s">
        <v>28</v>
      </c>
      <c r="AA5" s="84" t="s">
        <v>78</v>
      </c>
      <c r="AB5" s="85"/>
      <c r="AC5" s="85"/>
      <c r="AD5" s="86"/>
      <c r="AF5" s="2" t="s">
        <v>57</v>
      </c>
      <c r="AG5" s="2" t="s">
        <v>166</v>
      </c>
    </row>
    <row r="6" spans="1:33" s="2" customFormat="1" ht="19.5" customHeight="1">
      <c r="A6" s="5" t="s">
        <v>3</v>
      </c>
      <c r="B6" s="84" t="s">
        <v>179</v>
      </c>
      <c r="C6" s="85"/>
      <c r="D6" s="85"/>
      <c r="E6" s="86"/>
      <c r="F6" s="5" t="s">
        <v>13</v>
      </c>
      <c r="G6" s="84" t="s">
        <v>169</v>
      </c>
      <c r="H6" s="85"/>
      <c r="I6" s="85"/>
      <c r="J6" s="86"/>
      <c r="K6" s="5" t="s">
        <v>17</v>
      </c>
      <c r="L6" s="84" t="s">
        <v>178</v>
      </c>
      <c r="M6" s="85"/>
      <c r="N6" s="85"/>
      <c r="O6" s="86"/>
      <c r="P6" s="5" t="s">
        <v>21</v>
      </c>
      <c r="Q6" s="84" t="s">
        <v>167</v>
      </c>
      <c r="R6" s="85"/>
      <c r="S6" s="85"/>
      <c r="T6" s="86"/>
      <c r="U6" s="5" t="s">
        <v>25</v>
      </c>
      <c r="V6" s="84" t="s">
        <v>182</v>
      </c>
      <c r="W6" s="85"/>
      <c r="X6" s="85"/>
      <c r="Y6" s="86"/>
      <c r="Z6" s="5" t="s">
        <v>29</v>
      </c>
      <c r="AA6" s="84" t="s">
        <v>180</v>
      </c>
      <c r="AB6" s="85"/>
      <c r="AC6" s="85"/>
      <c r="AD6" s="86"/>
      <c r="AF6" s="2" t="s">
        <v>79</v>
      </c>
      <c r="AG6" s="2" t="s">
        <v>168</v>
      </c>
    </row>
    <row r="7" spans="1:33" s="2" customFormat="1" ht="20.2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F7" s="2" t="s">
        <v>88</v>
      </c>
      <c r="AG7" s="2" t="s">
        <v>170</v>
      </c>
    </row>
    <row r="8" spans="1:33" s="2" customFormat="1" ht="15" customHeight="1">
      <c r="A8" s="3" t="s">
        <v>6</v>
      </c>
      <c r="B8" s="4" t="s">
        <v>101</v>
      </c>
      <c r="P8" s="10"/>
      <c r="AF8" s="25" t="s">
        <v>58</v>
      </c>
      <c r="AG8" s="25" t="s">
        <v>159</v>
      </c>
    </row>
    <row r="9" spans="1:33" s="2" customFormat="1" ht="15" customHeight="1">
      <c r="A9" s="3"/>
      <c r="B9" s="4"/>
      <c r="D9" s="97" t="s">
        <v>225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10"/>
      <c r="Q9" s="97" t="s">
        <v>226</v>
      </c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F9" s="25" t="s">
        <v>59</v>
      </c>
      <c r="AG9" s="25" t="s">
        <v>160</v>
      </c>
    </row>
    <row r="10" spans="2:33" s="2" customFormat="1" ht="15" customHeight="1">
      <c r="B10" s="94" t="s">
        <v>8</v>
      </c>
      <c r="C10" s="84" t="s">
        <v>7</v>
      </c>
      <c r="D10" s="85"/>
      <c r="E10" s="86"/>
      <c r="F10" s="84" t="s">
        <v>114</v>
      </c>
      <c r="G10" s="85"/>
      <c r="H10" s="85"/>
      <c r="I10" s="85"/>
      <c r="J10" s="85"/>
      <c r="K10" s="85"/>
      <c r="L10" s="85"/>
      <c r="M10" s="85"/>
      <c r="N10" s="85"/>
      <c r="O10" s="86"/>
      <c r="Q10" s="84" t="s">
        <v>7</v>
      </c>
      <c r="R10" s="85"/>
      <c r="S10" s="86"/>
      <c r="T10" s="84" t="s">
        <v>124</v>
      </c>
      <c r="U10" s="85"/>
      <c r="V10" s="85"/>
      <c r="W10" s="85"/>
      <c r="X10" s="85"/>
      <c r="Y10" s="85"/>
      <c r="Z10" s="85"/>
      <c r="AA10" s="85"/>
      <c r="AB10" s="85"/>
      <c r="AC10" s="86"/>
      <c r="AD10" s="9"/>
      <c r="AF10" s="25" t="s">
        <v>60</v>
      </c>
      <c r="AG10" s="25" t="s">
        <v>171</v>
      </c>
    </row>
    <row r="11" spans="2:33" s="2" customFormat="1" ht="15" customHeight="1">
      <c r="B11" s="96"/>
      <c r="C11" s="84" t="s">
        <v>4</v>
      </c>
      <c r="D11" s="85"/>
      <c r="E11" s="86"/>
      <c r="F11" s="84" t="s">
        <v>80</v>
      </c>
      <c r="G11" s="85"/>
      <c r="H11" s="85"/>
      <c r="I11" s="85"/>
      <c r="J11" s="86"/>
      <c r="K11" s="84" t="s">
        <v>81</v>
      </c>
      <c r="L11" s="85"/>
      <c r="M11" s="85"/>
      <c r="N11" s="85"/>
      <c r="O11" s="86"/>
      <c r="Q11" s="84" t="s">
        <v>4</v>
      </c>
      <c r="R11" s="85"/>
      <c r="S11" s="86"/>
      <c r="T11" s="98" t="s">
        <v>80</v>
      </c>
      <c r="U11" s="98"/>
      <c r="V11" s="98"/>
      <c r="W11" s="98"/>
      <c r="X11" s="98"/>
      <c r="Y11" s="98" t="s">
        <v>81</v>
      </c>
      <c r="Z11" s="98"/>
      <c r="AA11" s="98"/>
      <c r="AB11" s="98"/>
      <c r="AC11" s="98"/>
      <c r="AD11" s="9"/>
      <c r="AF11" s="25" t="s">
        <v>61</v>
      </c>
      <c r="AG11" s="25" t="s">
        <v>173</v>
      </c>
    </row>
    <row r="12" spans="2:33" s="2" customFormat="1" ht="15" customHeight="1">
      <c r="B12" s="94">
        <v>1</v>
      </c>
      <c r="C12" s="75">
        <v>0.375</v>
      </c>
      <c r="D12" s="76"/>
      <c r="E12" s="77"/>
      <c r="F12" s="90" t="s">
        <v>109</v>
      </c>
      <c r="G12" s="91"/>
      <c r="H12" s="27"/>
      <c r="I12" s="91" t="s">
        <v>9</v>
      </c>
      <c r="J12" s="68"/>
      <c r="K12" s="90" t="s">
        <v>111</v>
      </c>
      <c r="L12" s="91"/>
      <c r="M12" s="27"/>
      <c r="N12" s="91" t="s">
        <v>112</v>
      </c>
      <c r="O12" s="68"/>
      <c r="Q12" s="75">
        <v>0.375</v>
      </c>
      <c r="R12" s="76"/>
      <c r="S12" s="77"/>
      <c r="T12" s="90" t="s">
        <v>125</v>
      </c>
      <c r="U12" s="99"/>
      <c r="V12" s="27"/>
      <c r="W12" s="91" t="s">
        <v>127</v>
      </c>
      <c r="X12" s="100"/>
      <c r="Y12" s="90" t="s">
        <v>128</v>
      </c>
      <c r="Z12" s="91"/>
      <c r="AA12" s="27"/>
      <c r="AB12" s="91" t="s">
        <v>126</v>
      </c>
      <c r="AC12" s="68"/>
      <c r="AD12" s="30"/>
      <c r="AF12" s="25" t="s">
        <v>51</v>
      </c>
      <c r="AG12" s="25" t="s">
        <v>156</v>
      </c>
    </row>
    <row r="13" spans="2:33" s="2" customFormat="1" ht="15" customHeight="1">
      <c r="B13" s="95"/>
      <c r="C13" s="78"/>
      <c r="D13" s="79"/>
      <c r="E13" s="80"/>
      <c r="F13" s="69" t="str">
        <f>B3</f>
        <v>ゆりあげ</v>
      </c>
      <c r="G13" s="70"/>
      <c r="H13" s="1" t="s">
        <v>0</v>
      </c>
      <c r="I13" s="70" t="str">
        <f>B6</f>
        <v>石巻山下</v>
      </c>
      <c r="J13" s="72"/>
      <c r="K13" s="69" t="str">
        <f>B4</f>
        <v>多賀城ＦＣ</v>
      </c>
      <c r="L13" s="70"/>
      <c r="M13" s="8" t="s">
        <v>0</v>
      </c>
      <c r="N13" s="70" t="str">
        <f>B5</f>
        <v>コバルトーレ</v>
      </c>
      <c r="O13" s="72"/>
      <c r="Q13" s="78"/>
      <c r="R13" s="79"/>
      <c r="S13" s="80"/>
      <c r="T13" s="69" t="str">
        <f>V3</f>
        <v>鹿妻</v>
      </c>
      <c r="U13" s="70"/>
      <c r="V13" s="9" t="s">
        <v>0</v>
      </c>
      <c r="W13" s="70" t="str">
        <f>V4</f>
        <v>なかのＦＣ</v>
      </c>
      <c r="X13" s="72"/>
      <c r="Y13" s="69" t="str">
        <f>V5</f>
        <v>わたり</v>
      </c>
      <c r="Z13" s="70"/>
      <c r="AA13" s="9" t="s">
        <v>0</v>
      </c>
      <c r="AB13" s="70" t="str">
        <f>V6</f>
        <v>釜</v>
      </c>
      <c r="AC13" s="72"/>
      <c r="AD13" s="9"/>
      <c r="AF13" s="25" t="s">
        <v>52</v>
      </c>
      <c r="AG13" s="25" t="s">
        <v>157</v>
      </c>
    </row>
    <row r="14" spans="2:33" s="2" customFormat="1" ht="15" customHeight="1">
      <c r="B14" s="96"/>
      <c r="C14" s="81"/>
      <c r="D14" s="82"/>
      <c r="E14" s="83"/>
      <c r="F14" s="71">
        <v>0</v>
      </c>
      <c r="G14" s="92"/>
      <c r="H14" s="50"/>
      <c r="I14" s="92">
        <v>2</v>
      </c>
      <c r="J14" s="93"/>
      <c r="K14" s="71">
        <v>1</v>
      </c>
      <c r="L14" s="92"/>
      <c r="M14" s="49"/>
      <c r="N14" s="92">
        <v>1</v>
      </c>
      <c r="O14" s="93"/>
      <c r="Q14" s="81"/>
      <c r="R14" s="82"/>
      <c r="S14" s="83"/>
      <c r="T14" s="71">
        <v>0</v>
      </c>
      <c r="U14" s="92"/>
      <c r="V14" s="51"/>
      <c r="W14" s="92">
        <v>1</v>
      </c>
      <c r="X14" s="93"/>
      <c r="Y14" s="71">
        <v>2</v>
      </c>
      <c r="Z14" s="92"/>
      <c r="AA14" s="51"/>
      <c r="AB14" s="92">
        <v>0</v>
      </c>
      <c r="AC14" s="93"/>
      <c r="AD14" s="9"/>
      <c r="AF14" s="25" t="s">
        <v>53</v>
      </c>
      <c r="AG14" s="25" t="s">
        <v>158</v>
      </c>
    </row>
    <row r="15" spans="2:33" s="2" customFormat="1" ht="15" customHeight="1">
      <c r="B15" s="94">
        <v>2</v>
      </c>
      <c r="C15" s="75">
        <v>0.3958333333333333</v>
      </c>
      <c r="D15" s="76"/>
      <c r="E15" s="77"/>
      <c r="F15" s="90" t="s">
        <v>83</v>
      </c>
      <c r="G15" s="91"/>
      <c r="H15" s="27"/>
      <c r="I15" s="91" t="s">
        <v>85</v>
      </c>
      <c r="J15" s="68"/>
      <c r="K15" s="90" t="s">
        <v>82</v>
      </c>
      <c r="L15" s="91"/>
      <c r="M15" s="27"/>
      <c r="N15" s="91" t="s">
        <v>84</v>
      </c>
      <c r="O15" s="68"/>
      <c r="Q15" s="75">
        <v>0.3958333333333333</v>
      </c>
      <c r="R15" s="76"/>
      <c r="S15" s="77"/>
      <c r="T15" s="90" t="s">
        <v>129</v>
      </c>
      <c r="U15" s="91"/>
      <c r="V15" s="24"/>
      <c r="W15" s="91" t="s">
        <v>131</v>
      </c>
      <c r="X15" s="68"/>
      <c r="Y15" s="90" t="s">
        <v>132</v>
      </c>
      <c r="Z15" s="91"/>
      <c r="AA15" s="24"/>
      <c r="AB15" s="91" t="s">
        <v>130</v>
      </c>
      <c r="AC15" s="68"/>
      <c r="AD15" s="30"/>
      <c r="AF15" s="25" t="s">
        <v>62</v>
      </c>
      <c r="AG15" s="25" t="s">
        <v>174</v>
      </c>
    </row>
    <row r="16" spans="2:33" s="2" customFormat="1" ht="15" customHeight="1">
      <c r="B16" s="95"/>
      <c r="C16" s="78"/>
      <c r="D16" s="79"/>
      <c r="E16" s="80"/>
      <c r="F16" s="69" t="str">
        <f>G3</f>
        <v>おきの</v>
      </c>
      <c r="G16" s="70"/>
      <c r="H16" s="1" t="s">
        <v>0</v>
      </c>
      <c r="I16" s="70" t="str">
        <f>G6</f>
        <v>おおくま</v>
      </c>
      <c r="J16" s="72"/>
      <c r="K16" s="69" t="str">
        <f>G4</f>
        <v>開北ＦＣ</v>
      </c>
      <c r="L16" s="70"/>
      <c r="M16" s="8" t="s">
        <v>0</v>
      </c>
      <c r="N16" s="70" t="str">
        <f>G5</f>
        <v>バリエンテ</v>
      </c>
      <c r="O16" s="72"/>
      <c r="Q16" s="78"/>
      <c r="R16" s="79"/>
      <c r="S16" s="80"/>
      <c r="T16" s="69" t="str">
        <f>AA3</f>
        <v>塩釜ＦＣ</v>
      </c>
      <c r="U16" s="70"/>
      <c r="V16" s="9" t="s">
        <v>0</v>
      </c>
      <c r="W16" s="70" t="str">
        <f>AA4</f>
        <v>玉浦</v>
      </c>
      <c r="X16" s="72"/>
      <c r="Y16" s="69" t="str">
        <f>AA5</f>
        <v>蛇田ＦＣ</v>
      </c>
      <c r="Z16" s="70"/>
      <c r="AA16" s="9" t="s">
        <v>0</v>
      </c>
      <c r="AB16" s="70" t="str">
        <f>AA6</f>
        <v>インパルス</v>
      </c>
      <c r="AC16" s="72"/>
      <c r="AD16" s="9"/>
      <c r="AF16" s="25" t="s">
        <v>63</v>
      </c>
      <c r="AG16" s="25" t="s">
        <v>175</v>
      </c>
    </row>
    <row r="17" spans="2:33" s="2" customFormat="1" ht="15" customHeight="1">
      <c r="B17" s="96"/>
      <c r="C17" s="81"/>
      <c r="D17" s="82"/>
      <c r="E17" s="83"/>
      <c r="F17" s="71">
        <v>1</v>
      </c>
      <c r="G17" s="92"/>
      <c r="H17" s="50"/>
      <c r="I17" s="92">
        <v>0</v>
      </c>
      <c r="J17" s="93"/>
      <c r="K17" s="71">
        <v>6</v>
      </c>
      <c r="L17" s="92"/>
      <c r="M17" s="49"/>
      <c r="N17" s="92">
        <v>0</v>
      </c>
      <c r="O17" s="93"/>
      <c r="Q17" s="81"/>
      <c r="R17" s="82"/>
      <c r="S17" s="83"/>
      <c r="T17" s="71">
        <v>5</v>
      </c>
      <c r="U17" s="92"/>
      <c r="V17" s="51"/>
      <c r="W17" s="92">
        <v>0</v>
      </c>
      <c r="X17" s="93"/>
      <c r="Y17" s="71">
        <v>0</v>
      </c>
      <c r="Z17" s="92"/>
      <c r="AA17" s="51"/>
      <c r="AB17" s="92">
        <v>1</v>
      </c>
      <c r="AC17" s="93"/>
      <c r="AD17" s="9"/>
      <c r="AF17" s="25" t="s">
        <v>64</v>
      </c>
      <c r="AG17" s="25" t="s">
        <v>177</v>
      </c>
    </row>
    <row r="18" spans="2:33" s="2" customFormat="1" ht="15" customHeight="1">
      <c r="B18" s="94">
        <v>3</v>
      </c>
      <c r="C18" s="75">
        <v>0.4166666666666667</v>
      </c>
      <c r="D18" s="76"/>
      <c r="E18" s="77"/>
      <c r="F18" s="90" t="s">
        <v>109</v>
      </c>
      <c r="G18" s="91"/>
      <c r="H18" s="27"/>
      <c r="I18" s="91" t="s">
        <v>112</v>
      </c>
      <c r="J18" s="68"/>
      <c r="K18" s="90" t="s">
        <v>111</v>
      </c>
      <c r="L18" s="91"/>
      <c r="M18" s="27"/>
      <c r="N18" s="91" t="s">
        <v>113</v>
      </c>
      <c r="O18" s="68"/>
      <c r="AD18" s="30"/>
      <c r="AF18" s="25" t="s">
        <v>65</v>
      </c>
      <c r="AG18" s="25" t="s">
        <v>78</v>
      </c>
    </row>
    <row r="19" spans="2:33" s="2" customFormat="1" ht="15" customHeight="1">
      <c r="B19" s="95"/>
      <c r="C19" s="78"/>
      <c r="D19" s="79"/>
      <c r="E19" s="80"/>
      <c r="F19" s="69" t="str">
        <f>B3</f>
        <v>ゆりあげ</v>
      </c>
      <c r="G19" s="70"/>
      <c r="H19" s="1" t="s">
        <v>0</v>
      </c>
      <c r="I19" s="70" t="str">
        <f>B5</f>
        <v>コバルトーレ</v>
      </c>
      <c r="J19" s="72"/>
      <c r="K19" s="69" t="str">
        <f>B4</f>
        <v>多賀城ＦＣ</v>
      </c>
      <c r="L19" s="70"/>
      <c r="M19" s="8" t="s">
        <v>0</v>
      </c>
      <c r="N19" s="70" t="str">
        <f>B6</f>
        <v>石巻山下</v>
      </c>
      <c r="O19" s="72"/>
      <c r="Q19" s="84" t="s">
        <v>7</v>
      </c>
      <c r="R19" s="85"/>
      <c r="S19" s="86"/>
      <c r="T19" s="84" t="s">
        <v>114</v>
      </c>
      <c r="U19" s="85"/>
      <c r="V19" s="85"/>
      <c r="W19" s="85"/>
      <c r="X19" s="85"/>
      <c r="Y19" s="85"/>
      <c r="Z19" s="85"/>
      <c r="AA19" s="85"/>
      <c r="AB19" s="85"/>
      <c r="AC19" s="86"/>
      <c r="AD19" s="9"/>
      <c r="AF19" s="25" t="s">
        <v>102</v>
      </c>
      <c r="AG19" s="25" t="s">
        <v>178</v>
      </c>
    </row>
    <row r="20" spans="2:33" s="2" customFormat="1" ht="15" customHeight="1">
      <c r="B20" s="96"/>
      <c r="C20" s="81"/>
      <c r="D20" s="82"/>
      <c r="E20" s="83"/>
      <c r="F20" s="71">
        <v>1</v>
      </c>
      <c r="G20" s="92"/>
      <c r="H20" s="50"/>
      <c r="I20" s="92">
        <v>4</v>
      </c>
      <c r="J20" s="93"/>
      <c r="K20" s="71">
        <v>2</v>
      </c>
      <c r="L20" s="92"/>
      <c r="M20" s="49"/>
      <c r="N20" s="92">
        <v>0</v>
      </c>
      <c r="O20" s="93"/>
      <c r="Q20" s="75">
        <v>0.4166666666666667</v>
      </c>
      <c r="R20" s="76"/>
      <c r="S20" s="77"/>
      <c r="T20" s="90" t="s">
        <v>109</v>
      </c>
      <c r="U20" s="91"/>
      <c r="V20" s="27"/>
      <c r="W20" s="91" t="s">
        <v>110</v>
      </c>
      <c r="X20" s="68"/>
      <c r="Y20" s="90" t="s">
        <v>112</v>
      </c>
      <c r="Z20" s="91"/>
      <c r="AA20" s="27"/>
      <c r="AB20" s="91" t="s">
        <v>113</v>
      </c>
      <c r="AC20" s="68"/>
      <c r="AD20" s="9"/>
      <c r="AF20" s="25" t="s">
        <v>103</v>
      </c>
      <c r="AG20" s="25" t="s">
        <v>179</v>
      </c>
    </row>
    <row r="21" spans="2:33" s="2" customFormat="1" ht="15" customHeight="1">
      <c r="B21" s="94">
        <v>4</v>
      </c>
      <c r="C21" s="75">
        <v>0.4375</v>
      </c>
      <c r="D21" s="76"/>
      <c r="E21" s="77"/>
      <c r="F21" s="90" t="s">
        <v>83</v>
      </c>
      <c r="G21" s="91"/>
      <c r="H21" s="27"/>
      <c r="I21" s="91" t="s">
        <v>150</v>
      </c>
      <c r="J21" s="68"/>
      <c r="K21" s="90" t="s">
        <v>82</v>
      </c>
      <c r="L21" s="91"/>
      <c r="M21" s="27"/>
      <c r="N21" s="91" t="s">
        <v>153</v>
      </c>
      <c r="O21" s="68"/>
      <c r="Q21" s="78"/>
      <c r="R21" s="79"/>
      <c r="S21" s="80"/>
      <c r="T21" s="69" t="str">
        <f>B3</f>
        <v>ゆりあげ</v>
      </c>
      <c r="U21" s="70"/>
      <c r="V21" s="1" t="s">
        <v>0</v>
      </c>
      <c r="W21" s="70" t="str">
        <f>B4</f>
        <v>多賀城ＦＣ</v>
      </c>
      <c r="X21" s="72"/>
      <c r="Y21" s="69" t="str">
        <f>B5</f>
        <v>コバルトーレ</v>
      </c>
      <c r="Z21" s="70"/>
      <c r="AA21" s="8" t="s">
        <v>0</v>
      </c>
      <c r="AB21" s="70" t="str">
        <f>B6</f>
        <v>石巻山下</v>
      </c>
      <c r="AC21" s="72"/>
      <c r="AD21" s="30"/>
      <c r="AF21" s="25" t="s">
        <v>104</v>
      </c>
      <c r="AG21" s="25" t="s">
        <v>181</v>
      </c>
    </row>
    <row r="22" spans="2:33" s="2" customFormat="1" ht="15" customHeight="1">
      <c r="B22" s="95"/>
      <c r="C22" s="78"/>
      <c r="D22" s="79"/>
      <c r="E22" s="80"/>
      <c r="F22" s="69" t="str">
        <f>G3</f>
        <v>おきの</v>
      </c>
      <c r="G22" s="70"/>
      <c r="H22" s="1" t="s">
        <v>0</v>
      </c>
      <c r="I22" s="70" t="str">
        <f>G5</f>
        <v>バリエンテ</v>
      </c>
      <c r="J22" s="72"/>
      <c r="K22" s="69" t="str">
        <f>G4</f>
        <v>開北ＦＣ</v>
      </c>
      <c r="L22" s="70"/>
      <c r="M22" s="8" t="s">
        <v>0</v>
      </c>
      <c r="N22" s="70" t="str">
        <f>G6</f>
        <v>おおくま</v>
      </c>
      <c r="O22" s="72"/>
      <c r="Q22" s="81"/>
      <c r="R22" s="82"/>
      <c r="S22" s="83"/>
      <c r="T22" s="71">
        <v>0</v>
      </c>
      <c r="U22" s="92"/>
      <c r="V22" s="50"/>
      <c r="W22" s="92">
        <v>7</v>
      </c>
      <c r="X22" s="93"/>
      <c r="Y22" s="71">
        <v>2</v>
      </c>
      <c r="Z22" s="92"/>
      <c r="AA22" s="49"/>
      <c r="AB22" s="92">
        <v>1</v>
      </c>
      <c r="AC22" s="93"/>
      <c r="AD22" s="9"/>
      <c r="AF22" s="25" t="s">
        <v>105</v>
      </c>
      <c r="AG22" s="25" t="s">
        <v>182</v>
      </c>
    </row>
    <row r="23" spans="2:33" s="2" customFormat="1" ht="15" customHeight="1">
      <c r="B23" s="96"/>
      <c r="C23" s="81"/>
      <c r="D23" s="82"/>
      <c r="E23" s="83"/>
      <c r="F23" s="71">
        <v>3</v>
      </c>
      <c r="G23" s="92"/>
      <c r="H23" s="50"/>
      <c r="I23" s="92">
        <v>0</v>
      </c>
      <c r="J23" s="93"/>
      <c r="K23" s="71">
        <v>7</v>
      </c>
      <c r="L23" s="92"/>
      <c r="M23" s="49"/>
      <c r="N23" s="92">
        <v>1</v>
      </c>
      <c r="O23" s="93"/>
      <c r="Q23" s="75">
        <v>0.4375</v>
      </c>
      <c r="R23" s="76"/>
      <c r="S23" s="77"/>
      <c r="T23" s="90" t="s">
        <v>83</v>
      </c>
      <c r="U23" s="91"/>
      <c r="V23" s="27"/>
      <c r="W23" s="91" t="s">
        <v>82</v>
      </c>
      <c r="X23" s="68"/>
      <c r="Y23" s="90" t="s">
        <v>133</v>
      </c>
      <c r="Z23" s="91"/>
      <c r="AA23" s="27"/>
      <c r="AB23" s="91" t="s">
        <v>134</v>
      </c>
      <c r="AC23" s="68"/>
      <c r="AD23" s="9"/>
      <c r="AF23" s="25" t="s">
        <v>66</v>
      </c>
      <c r="AG23" s="25" t="s">
        <v>185</v>
      </c>
    </row>
    <row r="24" spans="2:33" s="2" customFormat="1" ht="15" customHeight="1">
      <c r="B24" s="31"/>
      <c r="C24" s="87" t="s">
        <v>100</v>
      </c>
      <c r="D24" s="88"/>
      <c r="E24" s="89"/>
      <c r="F24" s="84" t="s">
        <v>115</v>
      </c>
      <c r="G24" s="85"/>
      <c r="H24" s="85"/>
      <c r="I24" s="85"/>
      <c r="J24" s="85"/>
      <c r="K24" s="85"/>
      <c r="L24" s="85"/>
      <c r="M24" s="85"/>
      <c r="N24" s="85"/>
      <c r="O24" s="86"/>
      <c r="Q24" s="78"/>
      <c r="R24" s="79"/>
      <c r="S24" s="80"/>
      <c r="T24" s="69" t="str">
        <f>G3</f>
        <v>おきの</v>
      </c>
      <c r="U24" s="70"/>
      <c r="V24" s="1" t="s">
        <v>0</v>
      </c>
      <c r="W24" s="70" t="str">
        <f>G4</f>
        <v>開北ＦＣ</v>
      </c>
      <c r="X24" s="72"/>
      <c r="Y24" s="69" t="str">
        <f>G5</f>
        <v>バリエンテ</v>
      </c>
      <c r="Z24" s="70"/>
      <c r="AA24" s="8" t="s">
        <v>0</v>
      </c>
      <c r="AB24" s="70" t="str">
        <f>G6</f>
        <v>おおくま</v>
      </c>
      <c r="AC24" s="72"/>
      <c r="AD24" s="9"/>
      <c r="AF24" s="25" t="s">
        <v>67</v>
      </c>
      <c r="AG24" s="25" t="s">
        <v>212</v>
      </c>
    </row>
    <row r="25" spans="2:33" s="2" customFormat="1" ht="15" customHeight="1">
      <c r="B25" s="94">
        <v>1</v>
      </c>
      <c r="C25" s="75">
        <v>0.4583333333333333</v>
      </c>
      <c r="D25" s="76"/>
      <c r="E25" s="77"/>
      <c r="F25" s="90" t="s">
        <v>116</v>
      </c>
      <c r="G25" s="91"/>
      <c r="H25" s="27"/>
      <c r="I25" s="91" t="s">
        <v>117</v>
      </c>
      <c r="J25" s="68"/>
      <c r="K25" s="90" t="s">
        <v>118</v>
      </c>
      <c r="L25" s="91"/>
      <c r="M25" s="27"/>
      <c r="N25" s="91" t="s">
        <v>119</v>
      </c>
      <c r="O25" s="68"/>
      <c r="Q25" s="81"/>
      <c r="R25" s="82"/>
      <c r="S25" s="83"/>
      <c r="T25" s="71">
        <v>0</v>
      </c>
      <c r="U25" s="92"/>
      <c r="V25" s="50"/>
      <c r="W25" s="92">
        <v>0</v>
      </c>
      <c r="X25" s="93"/>
      <c r="Y25" s="71">
        <v>2</v>
      </c>
      <c r="Z25" s="92"/>
      <c r="AA25" s="49"/>
      <c r="AB25" s="92">
        <v>1</v>
      </c>
      <c r="AC25" s="93"/>
      <c r="AD25" s="30"/>
      <c r="AF25" s="25" t="s">
        <v>106</v>
      </c>
      <c r="AG25" s="45" t="s">
        <v>187</v>
      </c>
    </row>
    <row r="26" spans="2:33" s="2" customFormat="1" ht="15" customHeight="1">
      <c r="B26" s="95"/>
      <c r="C26" s="78"/>
      <c r="D26" s="79"/>
      <c r="E26" s="80"/>
      <c r="F26" s="69" t="str">
        <f>L3</f>
        <v>高砂</v>
      </c>
      <c r="G26" s="70"/>
      <c r="H26" s="1" t="s">
        <v>0</v>
      </c>
      <c r="I26" s="70" t="str">
        <f>L6</f>
        <v>広渕</v>
      </c>
      <c r="J26" s="72"/>
      <c r="K26" s="69" t="str">
        <f>L4</f>
        <v>FC南三陸</v>
      </c>
      <c r="L26" s="70"/>
      <c r="M26" s="1" t="s">
        <v>0</v>
      </c>
      <c r="N26" s="70" t="str">
        <f>L5</f>
        <v>荒浜</v>
      </c>
      <c r="O26" s="72"/>
      <c r="AD26" s="9"/>
      <c r="AF26" s="25"/>
      <c r="AG26" s="8"/>
    </row>
    <row r="27" spans="2:33" s="2" customFormat="1" ht="15" customHeight="1">
      <c r="B27" s="96"/>
      <c r="C27" s="81"/>
      <c r="D27" s="82"/>
      <c r="E27" s="83"/>
      <c r="F27" s="71">
        <v>1</v>
      </c>
      <c r="G27" s="92"/>
      <c r="H27" s="50"/>
      <c r="I27" s="92">
        <v>1</v>
      </c>
      <c r="J27" s="93"/>
      <c r="K27" s="71">
        <v>0</v>
      </c>
      <c r="L27" s="92"/>
      <c r="M27" s="50"/>
      <c r="N27" s="92">
        <v>4</v>
      </c>
      <c r="O27" s="93"/>
      <c r="Q27" s="87" t="s">
        <v>100</v>
      </c>
      <c r="R27" s="88"/>
      <c r="S27" s="89"/>
      <c r="T27" s="84" t="s">
        <v>115</v>
      </c>
      <c r="U27" s="85"/>
      <c r="V27" s="85"/>
      <c r="W27" s="85"/>
      <c r="X27" s="85"/>
      <c r="Y27" s="85"/>
      <c r="Z27" s="85"/>
      <c r="AA27" s="85"/>
      <c r="AB27" s="85"/>
      <c r="AC27" s="86"/>
      <c r="AD27" s="9"/>
      <c r="AF27" s="25"/>
      <c r="AG27" s="8"/>
    </row>
    <row r="28" spans="2:33" s="2" customFormat="1" ht="15" customHeight="1">
      <c r="B28" s="94">
        <v>2</v>
      </c>
      <c r="C28" s="75">
        <v>0.4791666666666667</v>
      </c>
      <c r="D28" s="76"/>
      <c r="E28" s="77"/>
      <c r="F28" s="90" t="s">
        <v>120</v>
      </c>
      <c r="G28" s="91"/>
      <c r="H28" s="27"/>
      <c r="I28" s="91" t="s">
        <v>121</v>
      </c>
      <c r="J28" s="68"/>
      <c r="K28" s="90" t="s">
        <v>122</v>
      </c>
      <c r="L28" s="91"/>
      <c r="M28" s="27"/>
      <c r="N28" s="91" t="s">
        <v>123</v>
      </c>
      <c r="O28" s="68"/>
      <c r="Q28" s="75">
        <v>0.4583333333333333</v>
      </c>
      <c r="R28" s="76"/>
      <c r="S28" s="77"/>
      <c r="T28" s="90" t="s">
        <v>116</v>
      </c>
      <c r="U28" s="91"/>
      <c r="V28" s="27"/>
      <c r="W28" s="91" t="s">
        <v>118</v>
      </c>
      <c r="X28" s="68"/>
      <c r="Y28" s="90" t="s">
        <v>119</v>
      </c>
      <c r="Z28" s="91"/>
      <c r="AA28" s="27"/>
      <c r="AB28" s="91" t="s">
        <v>117</v>
      </c>
      <c r="AC28" s="68"/>
      <c r="AD28" s="30"/>
      <c r="AF28" s="25"/>
      <c r="AG28" s="8"/>
    </row>
    <row r="29" spans="2:30" s="2" customFormat="1" ht="15" customHeight="1">
      <c r="B29" s="95"/>
      <c r="C29" s="78"/>
      <c r="D29" s="79"/>
      <c r="E29" s="80"/>
      <c r="F29" s="69" t="str">
        <f>Q3</f>
        <v>FC大谷</v>
      </c>
      <c r="G29" s="70"/>
      <c r="H29" s="1" t="s">
        <v>0</v>
      </c>
      <c r="I29" s="70" t="str">
        <f>Q6</f>
        <v>やまもと</v>
      </c>
      <c r="J29" s="72"/>
      <c r="K29" s="69" t="str">
        <f>Q4</f>
        <v>S・KSC</v>
      </c>
      <c r="L29" s="70"/>
      <c r="M29" s="1" t="s">
        <v>0</v>
      </c>
      <c r="N29" s="70" t="str">
        <f>Q5</f>
        <v>マリソル松島</v>
      </c>
      <c r="O29" s="72"/>
      <c r="Q29" s="78"/>
      <c r="R29" s="79"/>
      <c r="S29" s="80"/>
      <c r="T29" s="69" t="str">
        <f>L3</f>
        <v>高砂</v>
      </c>
      <c r="U29" s="70"/>
      <c r="V29" s="1" t="s">
        <v>0</v>
      </c>
      <c r="W29" s="70" t="str">
        <f>L4</f>
        <v>FC南三陸</v>
      </c>
      <c r="X29" s="72"/>
      <c r="Y29" s="69" t="str">
        <f>L5</f>
        <v>荒浜</v>
      </c>
      <c r="Z29" s="70"/>
      <c r="AA29" s="1" t="s">
        <v>0</v>
      </c>
      <c r="AB29" s="70" t="str">
        <f>L6</f>
        <v>広渕</v>
      </c>
      <c r="AC29" s="72"/>
      <c r="AD29" s="9"/>
    </row>
    <row r="30" spans="2:30" s="2" customFormat="1" ht="15" customHeight="1">
      <c r="B30" s="96"/>
      <c r="C30" s="81"/>
      <c r="D30" s="82"/>
      <c r="E30" s="83"/>
      <c r="F30" s="71">
        <v>0</v>
      </c>
      <c r="G30" s="92"/>
      <c r="H30" s="50"/>
      <c r="I30" s="92">
        <v>0</v>
      </c>
      <c r="J30" s="93"/>
      <c r="K30" s="71">
        <v>3</v>
      </c>
      <c r="L30" s="92"/>
      <c r="M30" s="50"/>
      <c r="N30" s="92">
        <v>2</v>
      </c>
      <c r="O30" s="93"/>
      <c r="Q30" s="81"/>
      <c r="R30" s="82"/>
      <c r="S30" s="83"/>
      <c r="T30" s="71">
        <v>2</v>
      </c>
      <c r="U30" s="92"/>
      <c r="V30" s="50"/>
      <c r="W30" s="92">
        <v>0</v>
      </c>
      <c r="X30" s="93"/>
      <c r="Y30" s="71">
        <v>5</v>
      </c>
      <c r="Z30" s="92"/>
      <c r="AA30" s="50"/>
      <c r="AB30" s="92">
        <v>0</v>
      </c>
      <c r="AC30" s="93"/>
      <c r="AD30" s="9"/>
    </row>
    <row r="31" spans="2:30" s="2" customFormat="1" ht="15" customHeight="1">
      <c r="B31" s="94">
        <v>3</v>
      </c>
      <c r="C31" s="75">
        <v>0.5</v>
      </c>
      <c r="D31" s="76"/>
      <c r="E31" s="77"/>
      <c r="F31" s="90" t="s">
        <v>116</v>
      </c>
      <c r="G31" s="91"/>
      <c r="H31" s="27"/>
      <c r="I31" s="91" t="s">
        <v>119</v>
      </c>
      <c r="J31" s="68"/>
      <c r="K31" s="90" t="s">
        <v>118</v>
      </c>
      <c r="L31" s="91"/>
      <c r="M31" s="27"/>
      <c r="N31" s="91" t="s">
        <v>117</v>
      </c>
      <c r="O31" s="68"/>
      <c r="Q31" s="75">
        <v>0.4791666666666667</v>
      </c>
      <c r="R31" s="76"/>
      <c r="S31" s="77"/>
      <c r="T31" s="90" t="s">
        <v>120</v>
      </c>
      <c r="U31" s="91"/>
      <c r="V31" s="27"/>
      <c r="W31" s="91" t="s">
        <v>122</v>
      </c>
      <c r="X31" s="68"/>
      <c r="Y31" s="90" t="s">
        <v>123</v>
      </c>
      <c r="Z31" s="91"/>
      <c r="AA31" s="27"/>
      <c r="AB31" s="91" t="s">
        <v>121</v>
      </c>
      <c r="AC31" s="68"/>
      <c r="AD31" s="30"/>
    </row>
    <row r="32" spans="2:30" s="2" customFormat="1" ht="15" customHeight="1">
      <c r="B32" s="95"/>
      <c r="C32" s="78"/>
      <c r="D32" s="79"/>
      <c r="E32" s="80"/>
      <c r="F32" s="69" t="str">
        <f>L3</f>
        <v>高砂</v>
      </c>
      <c r="G32" s="70"/>
      <c r="H32" s="1" t="s">
        <v>0</v>
      </c>
      <c r="I32" s="70" t="str">
        <f>L5</f>
        <v>荒浜</v>
      </c>
      <c r="J32" s="72"/>
      <c r="K32" s="69" t="str">
        <f>L4</f>
        <v>FC南三陸</v>
      </c>
      <c r="L32" s="70"/>
      <c r="M32" s="1" t="s">
        <v>0</v>
      </c>
      <c r="N32" s="70" t="str">
        <f>L6</f>
        <v>広渕</v>
      </c>
      <c r="O32" s="72"/>
      <c r="Q32" s="78"/>
      <c r="R32" s="79"/>
      <c r="S32" s="80"/>
      <c r="T32" s="69" t="str">
        <f>Q3</f>
        <v>FC大谷</v>
      </c>
      <c r="U32" s="70"/>
      <c r="V32" s="1" t="s">
        <v>0</v>
      </c>
      <c r="W32" s="70" t="str">
        <f>Q4</f>
        <v>S・KSC</v>
      </c>
      <c r="X32" s="72"/>
      <c r="Y32" s="69" t="str">
        <f>Q5</f>
        <v>マリソル松島</v>
      </c>
      <c r="Z32" s="70"/>
      <c r="AA32" s="1" t="s">
        <v>0</v>
      </c>
      <c r="AB32" s="70" t="str">
        <f>Q6</f>
        <v>やまもと</v>
      </c>
      <c r="AC32" s="72"/>
      <c r="AD32" s="9"/>
    </row>
    <row r="33" spans="2:30" s="2" customFormat="1" ht="15" customHeight="1">
      <c r="B33" s="96"/>
      <c r="C33" s="81"/>
      <c r="D33" s="82"/>
      <c r="E33" s="83"/>
      <c r="F33" s="71">
        <v>0</v>
      </c>
      <c r="G33" s="92"/>
      <c r="H33" s="50"/>
      <c r="I33" s="92">
        <v>6</v>
      </c>
      <c r="J33" s="93"/>
      <c r="K33" s="71">
        <v>1</v>
      </c>
      <c r="L33" s="92"/>
      <c r="M33" s="50"/>
      <c r="N33" s="92">
        <v>0</v>
      </c>
      <c r="O33" s="93"/>
      <c r="Q33" s="81"/>
      <c r="R33" s="82"/>
      <c r="S33" s="83"/>
      <c r="T33" s="71">
        <v>2</v>
      </c>
      <c r="U33" s="92"/>
      <c r="V33" s="50"/>
      <c r="W33" s="92">
        <v>6</v>
      </c>
      <c r="X33" s="93"/>
      <c r="Y33" s="71">
        <v>2</v>
      </c>
      <c r="Z33" s="92"/>
      <c r="AA33" s="50"/>
      <c r="AB33" s="92">
        <v>0</v>
      </c>
      <c r="AC33" s="93"/>
      <c r="AD33" s="9"/>
    </row>
    <row r="34" spans="2:30" s="2" customFormat="1" ht="15" customHeight="1">
      <c r="B34" s="94">
        <v>4</v>
      </c>
      <c r="C34" s="75">
        <v>0.5208333333333334</v>
      </c>
      <c r="D34" s="76"/>
      <c r="E34" s="77"/>
      <c r="F34" s="90" t="s">
        <v>120</v>
      </c>
      <c r="G34" s="91"/>
      <c r="H34" s="27"/>
      <c r="I34" s="91" t="s">
        <v>151</v>
      </c>
      <c r="J34" s="68"/>
      <c r="K34" s="90" t="s">
        <v>122</v>
      </c>
      <c r="L34" s="91"/>
      <c r="M34" s="27"/>
      <c r="N34" s="91" t="s">
        <v>152</v>
      </c>
      <c r="O34" s="68"/>
      <c r="Q34" s="56" t="s">
        <v>146</v>
      </c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30"/>
    </row>
    <row r="35" spans="2:30" s="2" customFormat="1" ht="15" customHeight="1">
      <c r="B35" s="95"/>
      <c r="C35" s="78"/>
      <c r="D35" s="79"/>
      <c r="E35" s="80"/>
      <c r="F35" s="69" t="str">
        <f>Q3</f>
        <v>FC大谷</v>
      </c>
      <c r="G35" s="70"/>
      <c r="H35" s="1" t="s">
        <v>0</v>
      </c>
      <c r="I35" s="70" t="str">
        <f>Q5</f>
        <v>マリソル松島</v>
      </c>
      <c r="J35" s="72"/>
      <c r="K35" s="69" t="str">
        <f>Q4</f>
        <v>S・KSC</v>
      </c>
      <c r="L35" s="70"/>
      <c r="M35" s="1" t="s">
        <v>0</v>
      </c>
      <c r="N35" s="70" t="str">
        <f>Q6</f>
        <v>やまもと</v>
      </c>
      <c r="O35" s="72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9"/>
    </row>
    <row r="36" spans="2:33" s="2" customFormat="1" ht="15" customHeight="1">
      <c r="B36" s="96"/>
      <c r="C36" s="81"/>
      <c r="D36" s="82"/>
      <c r="E36" s="83"/>
      <c r="F36" s="71">
        <v>0</v>
      </c>
      <c r="G36" s="92"/>
      <c r="H36" s="50"/>
      <c r="I36" s="92">
        <v>4</v>
      </c>
      <c r="J36" s="93"/>
      <c r="K36" s="71">
        <v>5</v>
      </c>
      <c r="L36" s="92"/>
      <c r="M36" s="50"/>
      <c r="N36" s="92">
        <v>0</v>
      </c>
      <c r="O36" s="93"/>
      <c r="Q36" s="75">
        <v>0.5</v>
      </c>
      <c r="R36" s="76"/>
      <c r="S36" s="77"/>
      <c r="T36" s="90" t="s">
        <v>137</v>
      </c>
      <c r="U36" s="91"/>
      <c r="V36" s="27"/>
      <c r="W36" s="91" t="s">
        <v>138</v>
      </c>
      <c r="X36" s="68"/>
      <c r="Y36" s="90" t="s">
        <v>136</v>
      </c>
      <c r="Z36" s="91"/>
      <c r="AA36" s="27"/>
      <c r="AB36" s="91" t="s">
        <v>139</v>
      </c>
      <c r="AC36" s="68"/>
      <c r="AD36" s="9"/>
      <c r="AF36" s="25"/>
      <c r="AG36" s="8"/>
    </row>
    <row r="37" spans="2:33" s="2" customFormat="1" ht="15" customHeight="1">
      <c r="B37" s="31"/>
      <c r="C37" s="87" t="s">
        <v>100</v>
      </c>
      <c r="D37" s="88"/>
      <c r="E37" s="89"/>
      <c r="F37" s="84" t="s">
        <v>124</v>
      </c>
      <c r="G37" s="85"/>
      <c r="H37" s="85"/>
      <c r="I37" s="85"/>
      <c r="J37" s="85"/>
      <c r="K37" s="85"/>
      <c r="L37" s="85"/>
      <c r="M37" s="85"/>
      <c r="N37" s="85"/>
      <c r="O37" s="86"/>
      <c r="Q37" s="78"/>
      <c r="R37" s="79"/>
      <c r="S37" s="80"/>
      <c r="T37" s="60" t="s">
        <v>96</v>
      </c>
      <c r="U37" s="58"/>
      <c r="V37" s="74" t="s">
        <v>0</v>
      </c>
      <c r="W37" s="58" t="s">
        <v>181</v>
      </c>
      <c r="X37" s="59"/>
      <c r="Y37" s="60" t="s">
        <v>232</v>
      </c>
      <c r="Z37" s="58"/>
      <c r="AA37" s="74" t="s">
        <v>241</v>
      </c>
      <c r="AB37" s="58" t="s">
        <v>174</v>
      </c>
      <c r="AC37" s="59"/>
      <c r="AD37" s="9"/>
      <c r="AF37" s="25"/>
      <c r="AG37" s="8"/>
    </row>
    <row r="38" spans="2:30" s="2" customFormat="1" ht="15" customHeight="1">
      <c r="B38" s="94">
        <v>1</v>
      </c>
      <c r="C38" s="75">
        <v>0.5416666666666666</v>
      </c>
      <c r="D38" s="76"/>
      <c r="E38" s="77"/>
      <c r="F38" s="90" t="s">
        <v>125</v>
      </c>
      <c r="G38" s="91"/>
      <c r="H38" s="27"/>
      <c r="I38" s="91" t="s">
        <v>126</v>
      </c>
      <c r="J38" s="68"/>
      <c r="K38" s="90" t="s">
        <v>127</v>
      </c>
      <c r="L38" s="91"/>
      <c r="M38" s="27"/>
      <c r="N38" s="91" t="s">
        <v>128</v>
      </c>
      <c r="O38" s="68"/>
      <c r="Q38" s="81"/>
      <c r="R38" s="82"/>
      <c r="S38" s="83"/>
      <c r="T38" s="71">
        <v>5</v>
      </c>
      <c r="U38" s="92"/>
      <c r="V38" s="51"/>
      <c r="W38" s="92">
        <v>0</v>
      </c>
      <c r="X38" s="93"/>
      <c r="Y38" s="71">
        <v>3</v>
      </c>
      <c r="Z38" s="92"/>
      <c r="AA38" s="51"/>
      <c r="AB38" s="92">
        <v>0</v>
      </c>
      <c r="AC38" s="93"/>
      <c r="AD38" s="30"/>
    </row>
    <row r="39" spans="2:30" s="2" customFormat="1" ht="15" customHeight="1">
      <c r="B39" s="95"/>
      <c r="C39" s="78"/>
      <c r="D39" s="79"/>
      <c r="E39" s="80"/>
      <c r="F39" s="69" t="str">
        <f>V3</f>
        <v>鹿妻</v>
      </c>
      <c r="G39" s="70"/>
      <c r="H39" s="8" t="s">
        <v>0</v>
      </c>
      <c r="I39" s="70" t="str">
        <f>V6</f>
        <v>釜</v>
      </c>
      <c r="J39" s="72"/>
      <c r="K39" s="69" t="str">
        <f>V4</f>
        <v>なかのＦＣ</v>
      </c>
      <c r="L39" s="70"/>
      <c r="M39" s="8" t="s">
        <v>0</v>
      </c>
      <c r="N39" s="70" t="str">
        <f>V5</f>
        <v>わたり</v>
      </c>
      <c r="O39" s="72"/>
      <c r="Q39" s="75">
        <v>0.5208333333333334</v>
      </c>
      <c r="R39" s="76"/>
      <c r="S39" s="77"/>
      <c r="T39" s="90" t="s">
        <v>135</v>
      </c>
      <c r="U39" s="91"/>
      <c r="V39" s="27"/>
      <c r="W39" s="91" t="s">
        <v>140</v>
      </c>
      <c r="X39" s="68"/>
      <c r="Y39" s="90" t="s">
        <v>141</v>
      </c>
      <c r="Z39" s="91"/>
      <c r="AA39" s="27"/>
      <c r="AB39" s="91" t="s">
        <v>142</v>
      </c>
      <c r="AC39" s="68"/>
      <c r="AD39" s="9"/>
    </row>
    <row r="40" spans="2:30" s="2" customFormat="1" ht="15" customHeight="1">
      <c r="B40" s="96"/>
      <c r="C40" s="81"/>
      <c r="D40" s="82"/>
      <c r="E40" s="83"/>
      <c r="F40" s="71">
        <v>4</v>
      </c>
      <c r="G40" s="92"/>
      <c r="H40" s="49"/>
      <c r="I40" s="92">
        <v>0</v>
      </c>
      <c r="J40" s="93"/>
      <c r="K40" s="71">
        <v>2</v>
      </c>
      <c r="L40" s="92"/>
      <c r="M40" s="49"/>
      <c r="N40" s="92">
        <v>1</v>
      </c>
      <c r="O40" s="93"/>
      <c r="Q40" s="78"/>
      <c r="R40" s="79"/>
      <c r="S40" s="80"/>
      <c r="T40" s="60" t="s">
        <v>233</v>
      </c>
      <c r="U40" s="58"/>
      <c r="V40" s="74" t="s">
        <v>242</v>
      </c>
      <c r="W40" s="58" t="s">
        <v>243</v>
      </c>
      <c r="X40" s="59"/>
      <c r="Y40" s="60" t="s">
        <v>234</v>
      </c>
      <c r="Z40" s="58"/>
      <c r="AA40" s="74" t="s">
        <v>244</v>
      </c>
      <c r="AB40" s="58" t="s">
        <v>245</v>
      </c>
      <c r="AC40" s="59"/>
      <c r="AD40" s="9"/>
    </row>
    <row r="41" spans="2:30" s="2" customFormat="1" ht="15" customHeight="1">
      <c r="B41" s="94">
        <v>2</v>
      </c>
      <c r="C41" s="75">
        <v>0.5625</v>
      </c>
      <c r="D41" s="76"/>
      <c r="E41" s="77"/>
      <c r="F41" s="90" t="s">
        <v>129</v>
      </c>
      <c r="G41" s="91"/>
      <c r="H41" s="27"/>
      <c r="I41" s="91" t="s">
        <v>130</v>
      </c>
      <c r="J41" s="68"/>
      <c r="K41" s="90" t="s">
        <v>131</v>
      </c>
      <c r="L41" s="91"/>
      <c r="M41" s="27"/>
      <c r="N41" s="91" t="s">
        <v>132</v>
      </c>
      <c r="O41" s="68"/>
      <c r="Q41" s="81"/>
      <c r="R41" s="82"/>
      <c r="S41" s="83"/>
      <c r="T41" s="71">
        <v>1</v>
      </c>
      <c r="U41" s="92"/>
      <c r="V41" s="51"/>
      <c r="W41" s="92">
        <v>0</v>
      </c>
      <c r="X41" s="93"/>
      <c r="Y41" s="71">
        <v>1</v>
      </c>
      <c r="Z41" s="92"/>
      <c r="AA41" s="51"/>
      <c r="AB41" s="92">
        <v>0</v>
      </c>
      <c r="AC41" s="93"/>
      <c r="AD41" s="30"/>
    </row>
    <row r="42" spans="2:30" s="2" customFormat="1" ht="15" customHeight="1">
      <c r="B42" s="95"/>
      <c r="C42" s="78"/>
      <c r="D42" s="79"/>
      <c r="E42" s="80"/>
      <c r="F42" s="69" t="str">
        <f>AA3</f>
        <v>塩釜ＦＣ</v>
      </c>
      <c r="G42" s="70"/>
      <c r="H42" s="8" t="s">
        <v>0</v>
      </c>
      <c r="I42" s="70" t="str">
        <f>AA6</f>
        <v>インパルス</v>
      </c>
      <c r="J42" s="72"/>
      <c r="K42" s="69" t="str">
        <f>AA4</f>
        <v>玉浦</v>
      </c>
      <c r="L42" s="70"/>
      <c r="M42" s="8" t="s">
        <v>224</v>
      </c>
      <c r="N42" s="70" t="str">
        <f>AA5</f>
        <v>蛇田ＦＣ</v>
      </c>
      <c r="O42" s="72"/>
      <c r="Q42" s="75">
        <v>0.5416666666666666</v>
      </c>
      <c r="R42" s="76"/>
      <c r="S42" s="77"/>
      <c r="T42" s="90" t="s">
        <v>143</v>
      </c>
      <c r="U42" s="91"/>
      <c r="V42" s="27"/>
      <c r="W42" s="91" t="s">
        <v>144</v>
      </c>
      <c r="X42" s="68"/>
      <c r="Y42" s="90" t="s">
        <v>86</v>
      </c>
      <c r="Z42" s="91"/>
      <c r="AA42" s="27"/>
      <c r="AB42" s="91" t="s">
        <v>145</v>
      </c>
      <c r="AC42" s="68"/>
      <c r="AD42" s="9"/>
    </row>
    <row r="43" spans="2:30" s="2" customFormat="1" ht="15" customHeight="1">
      <c r="B43" s="96"/>
      <c r="C43" s="81"/>
      <c r="D43" s="82"/>
      <c r="E43" s="83"/>
      <c r="F43" s="71">
        <v>2</v>
      </c>
      <c r="G43" s="92"/>
      <c r="H43" s="49"/>
      <c r="I43" s="92">
        <v>0</v>
      </c>
      <c r="J43" s="93"/>
      <c r="K43" s="71">
        <v>0</v>
      </c>
      <c r="L43" s="92"/>
      <c r="M43" s="49"/>
      <c r="N43" s="92">
        <v>1</v>
      </c>
      <c r="O43" s="93"/>
      <c r="Q43" s="78"/>
      <c r="R43" s="79"/>
      <c r="S43" s="80"/>
      <c r="T43" s="60" t="s">
        <v>164</v>
      </c>
      <c r="U43" s="58"/>
      <c r="V43" s="73" t="s">
        <v>246</v>
      </c>
      <c r="W43" s="58" t="s">
        <v>158</v>
      </c>
      <c r="X43" s="59"/>
      <c r="Y43" s="60" t="s">
        <v>247</v>
      </c>
      <c r="Z43" s="58"/>
      <c r="AA43" s="74" t="s">
        <v>248</v>
      </c>
      <c r="AB43" s="58" t="s">
        <v>171</v>
      </c>
      <c r="AC43" s="59"/>
      <c r="AD43" s="9"/>
    </row>
    <row r="44" spans="2:30" s="2" customFormat="1" ht="15" customHeight="1">
      <c r="B44" s="94">
        <v>3</v>
      </c>
      <c r="C44" s="75">
        <v>0.5833333333333334</v>
      </c>
      <c r="D44" s="76"/>
      <c r="E44" s="77"/>
      <c r="F44" s="90" t="s">
        <v>125</v>
      </c>
      <c r="G44" s="91"/>
      <c r="H44" s="27"/>
      <c r="I44" s="91" t="s">
        <v>128</v>
      </c>
      <c r="J44" s="68"/>
      <c r="K44" s="90" t="s">
        <v>127</v>
      </c>
      <c r="L44" s="91"/>
      <c r="M44" s="27"/>
      <c r="N44" s="91" t="s">
        <v>126</v>
      </c>
      <c r="O44" s="68"/>
      <c r="Q44" s="81"/>
      <c r="R44" s="82"/>
      <c r="S44" s="83"/>
      <c r="T44" s="71">
        <v>2</v>
      </c>
      <c r="U44" s="92"/>
      <c r="V44" s="49"/>
      <c r="W44" s="92">
        <v>1</v>
      </c>
      <c r="X44" s="93"/>
      <c r="Y44" s="71">
        <v>2</v>
      </c>
      <c r="Z44" s="92"/>
      <c r="AA44" s="51"/>
      <c r="AB44" s="92">
        <v>1</v>
      </c>
      <c r="AC44" s="93"/>
      <c r="AD44" s="30"/>
    </row>
    <row r="45" spans="2:30" s="2" customFormat="1" ht="15" customHeight="1">
      <c r="B45" s="95"/>
      <c r="C45" s="78"/>
      <c r="D45" s="79"/>
      <c r="E45" s="80"/>
      <c r="F45" s="69" t="str">
        <f>V3</f>
        <v>鹿妻</v>
      </c>
      <c r="G45" s="70"/>
      <c r="H45" s="8" t="s">
        <v>0</v>
      </c>
      <c r="I45" s="70" t="str">
        <f>V5</f>
        <v>わたり</v>
      </c>
      <c r="J45" s="72"/>
      <c r="K45" s="69" t="str">
        <f>V4</f>
        <v>なかのＦＣ</v>
      </c>
      <c r="L45" s="70"/>
      <c r="M45" s="8" t="s">
        <v>0</v>
      </c>
      <c r="N45" s="70" t="str">
        <f>V6</f>
        <v>釜</v>
      </c>
      <c r="O45" s="72"/>
      <c r="Q45" s="10" t="s">
        <v>148</v>
      </c>
      <c r="AD45" s="9"/>
    </row>
    <row r="46" spans="2:30" s="2" customFormat="1" ht="15" customHeight="1">
      <c r="B46" s="96"/>
      <c r="C46" s="81"/>
      <c r="D46" s="82"/>
      <c r="E46" s="83"/>
      <c r="F46" s="71">
        <v>0</v>
      </c>
      <c r="G46" s="92"/>
      <c r="H46" s="49"/>
      <c r="I46" s="92">
        <v>0</v>
      </c>
      <c r="J46" s="93"/>
      <c r="K46" s="71">
        <v>6</v>
      </c>
      <c r="L46" s="92"/>
      <c r="M46" s="49"/>
      <c r="N46" s="92">
        <v>1</v>
      </c>
      <c r="O46" s="93"/>
      <c r="Q46" s="10" t="s">
        <v>149</v>
      </c>
      <c r="AD46" s="9"/>
    </row>
    <row r="47" spans="2:33" s="2" customFormat="1" ht="15" customHeight="1">
      <c r="B47" s="94">
        <v>4</v>
      </c>
      <c r="C47" s="75">
        <v>0.6041666666666666</v>
      </c>
      <c r="D47" s="76"/>
      <c r="E47" s="77"/>
      <c r="F47" s="90" t="s">
        <v>129</v>
      </c>
      <c r="G47" s="91"/>
      <c r="H47" s="27"/>
      <c r="I47" s="91" t="s">
        <v>132</v>
      </c>
      <c r="J47" s="68"/>
      <c r="K47" s="90" t="s">
        <v>131</v>
      </c>
      <c r="L47" s="91"/>
      <c r="M47" s="27"/>
      <c r="N47" s="91" t="s">
        <v>130</v>
      </c>
      <c r="O47" s="68"/>
      <c r="Q47" s="10" t="s">
        <v>147</v>
      </c>
      <c r="AD47" s="30"/>
      <c r="AF47" s="25"/>
      <c r="AG47" s="8"/>
    </row>
    <row r="48" spans="2:33" s="2" customFormat="1" ht="15" customHeight="1">
      <c r="B48" s="95"/>
      <c r="C48" s="78"/>
      <c r="D48" s="79"/>
      <c r="E48" s="80"/>
      <c r="F48" s="69" t="str">
        <f>AA3</f>
        <v>塩釜ＦＣ</v>
      </c>
      <c r="G48" s="70"/>
      <c r="H48" s="8" t="s">
        <v>0</v>
      </c>
      <c r="I48" s="70" t="str">
        <f>AA5</f>
        <v>蛇田ＦＣ</v>
      </c>
      <c r="J48" s="72"/>
      <c r="K48" s="69" t="str">
        <f>AA4</f>
        <v>玉浦</v>
      </c>
      <c r="L48" s="70"/>
      <c r="M48" s="8" t="s">
        <v>0</v>
      </c>
      <c r="N48" s="70" t="str">
        <f>AA6</f>
        <v>インパルス</v>
      </c>
      <c r="O48" s="72"/>
      <c r="Q48" s="10"/>
      <c r="AD48" s="9"/>
      <c r="AF48" s="25"/>
      <c r="AG48" s="8"/>
    </row>
    <row r="49" spans="2:33" s="2" customFormat="1" ht="15" customHeight="1">
      <c r="B49" s="96"/>
      <c r="C49" s="81"/>
      <c r="D49" s="82"/>
      <c r="E49" s="83"/>
      <c r="F49" s="71">
        <v>1</v>
      </c>
      <c r="G49" s="92"/>
      <c r="H49" s="49"/>
      <c r="I49" s="92">
        <v>0</v>
      </c>
      <c r="J49" s="93"/>
      <c r="K49" s="71">
        <v>0</v>
      </c>
      <c r="L49" s="92"/>
      <c r="M49" s="49"/>
      <c r="N49" s="92">
        <v>4</v>
      </c>
      <c r="O49" s="93"/>
      <c r="Q49" s="10"/>
      <c r="AD49" s="9"/>
      <c r="AF49" s="25"/>
      <c r="AG49" s="8"/>
    </row>
    <row r="50" spans="2:33" s="2" customFormat="1" ht="15" customHeight="1">
      <c r="B50" s="8"/>
      <c r="C50" s="52"/>
      <c r="D50" s="52"/>
      <c r="E50" s="52"/>
      <c r="F50" s="53"/>
      <c r="G50" s="53"/>
      <c r="H50" s="53"/>
      <c r="I50" s="53"/>
      <c r="J50" s="53"/>
      <c r="K50" s="53"/>
      <c r="L50" s="53"/>
      <c r="M50" s="53"/>
      <c r="N50" s="53"/>
      <c r="O50" s="53"/>
      <c r="Q50" s="10"/>
      <c r="AD50" s="9"/>
      <c r="AF50" s="25"/>
      <c r="AG50" s="8"/>
    </row>
    <row r="51" spans="2:33" s="2" customFormat="1" ht="24.75" customHeight="1">
      <c r="B51" s="61" t="s">
        <v>236</v>
      </c>
      <c r="C51" s="54"/>
      <c r="D51" s="52"/>
      <c r="E51" s="52"/>
      <c r="F51" s="53"/>
      <c r="G51" s="53"/>
      <c r="H51" s="53"/>
      <c r="I51" s="53"/>
      <c r="J51" s="53"/>
      <c r="K51" s="53"/>
      <c r="L51" s="53"/>
      <c r="M51" s="53"/>
      <c r="N51" s="53"/>
      <c r="O51" s="53"/>
      <c r="Q51" s="10"/>
      <c r="AD51" s="9"/>
      <c r="AF51" s="25"/>
      <c r="AG51" s="8"/>
    </row>
    <row r="52" spans="2:33" s="2" customFormat="1" ht="24.75" customHeight="1">
      <c r="B52" s="55" t="s">
        <v>235</v>
      </c>
      <c r="C52" s="54"/>
      <c r="D52" s="52"/>
      <c r="E52" s="52"/>
      <c r="F52" s="53"/>
      <c r="G52" s="53"/>
      <c r="H52" s="53"/>
      <c r="I52" s="53"/>
      <c r="J52" s="53"/>
      <c r="K52" s="53"/>
      <c r="L52" s="53"/>
      <c r="M52" s="53"/>
      <c r="N52" s="53"/>
      <c r="O52" s="53"/>
      <c r="Q52" s="10"/>
      <c r="AD52" s="9"/>
      <c r="AF52" s="25"/>
      <c r="AG52" s="8"/>
    </row>
    <row r="53" spans="2:33" s="2" customFormat="1" ht="19.5" customHeight="1">
      <c r="B53" s="8"/>
      <c r="C53" s="52"/>
      <c r="D53" s="52"/>
      <c r="E53" s="52"/>
      <c r="F53" s="53"/>
      <c r="G53" s="53"/>
      <c r="H53" s="53"/>
      <c r="I53" s="53"/>
      <c r="J53" s="53"/>
      <c r="K53" s="53"/>
      <c r="L53" s="53"/>
      <c r="M53" s="53"/>
      <c r="N53" s="53"/>
      <c r="O53" s="53"/>
      <c r="Q53" s="10"/>
      <c r="AD53" s="9"/>
      <c r="AF53" s="25"/>
      <c r="AG53" s="8"/>
    </row>
    <row r="54" ht="18.75" customHeight="1">
      <c r="B54" s="48"/>
    </row>
  </sheetData>
  <sheetProtection/>
  <mergeCells count="338">
    <mergeCell ref="AB41:AC41"/>
    <mergeCell ref="F35:G35"/>
    <mergeCell ref="T36:U36"/>
    <mergeCell ref="W36:X36"/>
    <mergeCell ref="I38:J38"/>
    <mergeCell ref="T38:U38"/>
    <mergeCell ref="AB38:AC38"/>
    <mergeCell ref="W38:X38"/>
    <mergeCell ref="Y38:Z38"/>
    <mergeCell ref="F41:G41"/>
    <mergeCell ref="I41:J41"/>
    <mergeCell ref="Q39:S41"/>
    <mergeCell ref="N41:O41"/>
    <mergeCell ref="K40:L40"/>
    <mergeCell ref="N40:O40"/>
    <mergeCell ref="I43:J43"/>
    <mergeCell ref="N39:O39"/>
    <mergeCell ref="N38:O38"/>
    <mergeCell ref="K43:L43"/>
    <mergeCell ref="K38:L38"/>
    <mergeCell ref="N42:O42"/>
    <mergeCell ref="K41:L41"/>
    <mergeCell ref="I42:J42"/>
    <mergeCell ref="K42:L42"/>
    <mergeCell ref="A1:AD1"/>
    <mergeCell ref="F2:J2"/>
    <mergeCell ref="K2:O2"/>
    <mergeCell ref="P2:T2"/>
    <mergeCell ref="U2:Y2"/>
    <mergeCell ref="F34:G34"/>
    <mergeCell ref="C41:E43"/>
    <mergeCell ref="C37:E37"/>
    <mergeCell ref="F25:G25"/>
    <mergeCell ref="F27:G27"/>
    <mergeCell ref="C38:E40"/>
    <mergeCell ref="F40:G40"/>
    <mergeCell ref="F43:G43"/>
    <mergeCell ref="F42:G42"/>
    <mergeCell ref="F39:G39"/>
    <mergeCell ref="B28:B30"/>
    <mergeCell ref="C31:E33"/>
    <mergeCell ref="B41:B43"/>
    <mergeCell ref="B38:B40"/>
    <mergeCell ref="B31:B33"/>
    <mergeCell ref="B34:B36"/>
    <mergeCell ref="C34:E36"/>
    <mergeCell ref="C28:E30"/>
    <mergeCell ref="F16:G16"/>
    <mergeCell ref="Z2:AD2"/>
    <mergeCell ref="A2:E2"/>
    <mergeCell ref="T25:U25"/>
    <mergeCell ref="W25:X25"/>
    <mergeCell ref="B25:B27"/>
    <mergeCell ref="B21:B23"/>
    <mergeCell ref="W21:X21"/>
    <mergeCell ref="T22:U22"/>
    <mergeCell ref="N27:O27"/>
    <mergeCell ref="Q27:S27"/>
    <mergeCell ref="T27:AC27"/>
    <mergeCell ref="N19:O19"/>
    <mergeCell ref="AB20:AC20"/>
    <mergeCell ref="Y21:Z21"/>
    <mergeCell ref="AB25:AC25"/>
    <mergeCell ref="AB23:AC23"/>
    <mergeCell ref="N26:O26"/>
    <mergeCell ref="N21:O21"/>
    <mergeCell ref="AB24:AC24"/>
    <mergeCell ref="I13:J13"/>
    <mergeCell ref="Y11:AC11"/>
    <mergeCell ref="AB12:AC12"/>
    <mergeCell ref="Y12:Z12"/>
    <mergeCell ref="T12:U12"/>
    <mergeCell ref="W12:X12"/>
    <mergeCell ref="W13:X13"/>
    <mergeCell ref="K19:L19"/>
    <mergeCell ref="Y13:Z13"/>
    <mergeCell ref="Q11:S11"/>
    <mergeCell ref="K11:O11"/>
    <mergeCell ref="W14:X14"/>
    <mergeCell ref="N15:O15"/>
    <mergeCell ref="T15:U15"/>
    <mergeCell ref="W15:X15"/>
    <mergeCell ref="Q15:S17"/>
    <mergeCell ref="T16:U16"/>
    <mergeCell ref="Y23:Z23"/>
    <mergeCell ref="T24:U24"/>
    <mergeCell ref="Q23:S25"/>
    <mergeCell ref="Y25:Z25"/>
    <mergeCell ref="Y14:Z14"/>
    <mergeCell ref="W24:X24"/>
    <mergeCell ref="Y24:Z24"/>
    <mergeCell ref="W16:X16"/>
    <mergeCell ref="AB14:AC14"/>
    <mergeCell ref="W17:X17"/>
    <mergeCell ref="I23:J23"/>
    <mergeCell ref="Y22:Z22"/>
    <mergeCell ref="AB22:AC22"/>
    <mergeCell ref="Q12:S14"/>
    <mergeCell ref="I22:J22"/>
    <mergeCell ref="AB13:AC13"/>
    <mergeCell ref="Y16:Z16"/>
    <mergeCell ref="I16:J16"/>
    <mergeCell ref="AB32:AC32"/>
    <mergeCell ref="Q31:S33"/>
    <mergeCell ref="W33:X33"/>
    <mergeCell ref="W28:X28"/>
    <mergeCell ref="W29:X29"/>
    <mergeCell ref="W32:X32"/>
    <mergeCell ref="W31:X31"/>
    <mergeCell ref="AB33:AC33"/>
    <mergeCell ref="K13:L13"/>
    <mergeCell ref="N13:O13"/>
    <mergeCell ref="T13:U13"/>
    <mergeCell ref="N18:O18"/>
    <mergeCell ref="N17:O17"/>
    <mergeCell ref="K16:L16"/>
    <mergeCell ref="N16:O16"/>
    <mergeCell ref="K15:L15"/>
    <mergeCell ref="K17:L17"/>
    <mergeCell ref="K18:L18"/>
    <mergeCell ref="Q6:T6"/>
    <mergeCell ref="T21:U21"/>
    <mergeCell ref="Q9:AB9"/>
    <mergeCell ref="T11:X11"/>
    <mergeCell ref="Y17:Z17"/>
    <mergeCell ref="AB15:AC15"/>
    <mergeCell ref="AB16:AC16"/>
    <mergeCell ref="Y15:Z15"/>
    <mergeCell ref="AB17:AC17"/>
    <mergeCell ref="AB21:AC21"/>
    <mergeCell ref="G3:J3"/>
    <mergeCell ref="C15:E17"/>
    <mergeCell ref="B10:B11"/>
    <mergeCell ref="F17:G17"/>
    <mergeCell ref="I17:J17"/>
    <mergeCell ref="G4:J4"/>
    <mergeCell ref="B12:B14"/>
    <mergeCell ref="B15:B17"/>
    <mergeCell ref="B3:E3"/>
    <mergeCell ref="B4:E4"/>
    <mergeCell ref="L6:O6"/>
    <mergeCell ref="G5:J5"/>
    <mergeCell ref="K14:L14"/>
    <mergeCell ref="N14:O14"/>
    <mergeCell ref="G6:J6"/>
    <mergeCell ref="I12:J12"/>
    <mergeCell ref="F11:J11"/>
    <mergeCell ref="F13:G13"/>
    <mergeCell ref="F14:G14"/>
    <mergeCell ref="D9:O9"/>
    <mergeCell ref="B5:E5"/>
    <mergeCell ref="B6:E6"/>
    <mergeCell ref="I18:J18"/>
    <mergeCell ref="F18:G18"/>
    <mergeCell ref="C12:E14"/>
    <mergeCell ref="F15:G15"/>
    <mergeCell ref="B18:B20"/>
    <mergeCell ref="I19:J19"/>
    <mergeCell ref="F19:G19"/>
    <mergeCell ref="F10:O10"/>
    <mergeCell ref="Q3:T3"/>
    <mergeCell ref="Q4:T4"/>
    <mergeCell ref="Q5:T5"/>
    <mergeCell ref="L3:O3"/>
    <mergeCell ref="L4:O4"/>
    <mergeCell ref="L5:O5"/>
    <mergeCell ref="AA3:AD3"/>
    <mergeCell ref="AA4:AD4"/>
    <mergeCell ref="AA5:AD5"/>
    <mergeCell ref="V6:Y6"/>
    <mergeCell ref="AA6:AD6"/>
    <mergeCell ref="V3:Y3"/>
    <mergeCell ref="V4:Y4"/>
    <mergeCell ref="V5:Y5"/>
    <mergeCell ref="AB44:AC44"/>
    <mergeCell ref="K46:L46"/>
    <mergeCell ref="N46:O46"/>
    <mergeCell ref="K44:L44"/>
    <mergeCell ref="N44:O44"/>
    <mergeCell ref="Y44:Z44"/>
    <mergeCell ref="W44:X44"/>
    <mergeCell ref="K45:L45"/>
    <mergeCell ref="N45:O45"/>
    <mergeCell ref="T44:U44"/>
    <mergeCell ref="B44:B46"/>
    <mergeCell ref="F44:G44"/>
    <mergeCell ref="I44:J44"/>
    <mergeCell ref="F46:G46"/>
    <mergeCell ref="I46:J46"/>
    <mergeCell ref="F45:G45"/>
    <mergeCell ref="C44:E46"/>
    <mergeCell ref="AB30:AC30"/>
    <mergeCell ref="N20:O20"/>
    <mergeCell ref="W22:X22"/>
    <mergeCell ref="W23:X23"/>
    <mergeCell ref="N29:O29"/>
    <mergeCell ref="N28:O28"/>
    <mergeCell ref="N22:O22"/>
    <mergeCell ref="N30:O30"/>
    <mergeCell ref="T28:U28"/>
    <mergeCell ref="W30:X30"/>
    <mergeCell ref="K21:L21"/>
    <mergeCell ref="T23:U23"/>
    <mergeCell ref="B47:B49"/>
    <mergeCell ref="F47:G47"/>
    <mergeCell ref="I47:J47"/>
    <mergeCell ref="K47:L47"/>
    <mergeCell ref="C47:E49"/>
    <mergeCell ref="F48:G48"/>
    <mergeCell ref="I48:J48"/>
    <mergeCell ref="N47:O47"/>
    <mergeCell ref="F36:G36"/>
    <mergeCell ref="N43:O43"/>
    <mergeCell ref="T41:U41"/>
    <mergeCell ref="T40:U40"/>
    <mergeCell ref="Q36:S38"/>
    <mergeCell ref="T39:U39"/>
    <mergeCell ref="T37:U37"/>
    <mergeCell ref="I36:J36"/>
    <mergeCell ref="I39:J39"/>
    <mergeCell ref="T43:U43"/>
    <mergeCell ref="N48:O48"/>
    <mergeCell ref="F49:G49"/>
    <mergeCell ref="I49:J49"/>
    <mergeCell ref="K49:L49"/>
    <mergeCell ref="N49:O49"/>
    <mergeCell ref="K48:L48"/>
    <mergeCell ref="AB43:AC43"/>
    <mergeCell ref="W40:X40"/>
    <mergeCell ref="W41:X41"/>
    <mergeCell ref="Y41:Z41"/>
    <mergeCell ref="Y43:Z43"/>
    <mergeCell ref="W42:X42"/>
    <mergeCell ref="W43:X43"/>
    <mergeCell ref="Y42:Z42"/>
    <mergeCell ref="AB42:AC42"/>
    <mergeCell ref="Y40:Z40"/>
    <mergeCell ref="Y28:Z28"/>
    <mergeCell ref="AB28:AC28"/>
    <mergeCell ref="T32:U32"/>
    <mergeCell ref="T31:U31"/>
    <mergeCell ref="Y31:Z31"/>
    <mergeCell ref="T29:U29"/>
    <mergeCell ref="T30:U30"/>
    <mergeCell ref="Y32:Z32"/>
    <mergeCell ref="AB29:AC29"/>
    <mergeCell ref="Y30:Z30"/>
    <mergeCell ref="T33:U33"/>
    <mergeCell ref="Q42:S44"/>
    <mergeCell ref="AB31:AC31"/>
    <mergeCell ref="Y29:Z29"/>
    <mergeCell ref="Q28:S30"/>
    <mergeCell ref="W39:X39"/>
    <mergeCell ref="Y39:Z39"/>
    <mergeCell ref="AB39:AC39"/>
    <mergeCell ref="W37:X37"/>
    <mergeCell ref="Y33:Z33"/>
    <mergeCell ref="T42:U42"/>
    <mergeCell ref="N35:O35"/>
    <mergeCell ref="K36:L36"/>
    <mergeCell ref="N36:O36"/>
    <mergeCell ref="Q34:AC35"/>
    <mergeCell ref="AB36:AC36"/>
    <mergeCell ref="Y37:Z37"/>
    <mergeCell ref="Y36:Z36"/>
    <mergeCell ref="AB37:AC37"/>
    <mergeCell ref="AB40:AC40"/>
    <mergeCell ref="N34:O34"/>
    <mergeCell ref="K35:L35"/>
    <mergeCell ref="K39:L39"/>
    <mergeCell ref="I45:J45"/>
    <mergeCell ref="K34:L34"/>
    <mergeCell ref="I34:J34"/>
    <mergeCell ref="I35:J35"/>
    <mergeCell ref="I40:J40"/>
    <mergeCell ref="F37:O37"/>
    <mergeCell ref="F38:G38"/>
    <mergeCell ref="K32:L32"/>
    <mergeCell ref="N33:O33"/>
    <mergeCell ref="I32:J32"/>
    <mergeCell ref="K30:L30"/>
    <mergeCell ref="I31:J31"/>
    <mergeCell ref="K31:L31"/>
    <mergeCell ref="I30:J30"/>
    <mergeCell ref="N31:O31"/>
    <mergeCell ref="N32:O32"/>
    <mergeCell ref="K33:L33"/>
    <mergeCell ref="T10:AC10"/>
    <mergeCell ref="Q19:S19"/>
    <mergeCell ref="T19:AC19"/>
    <mergeCell ref="Q20:S22"/>
    <mergeCell ref="T20:U20"/>
    <mergeCell ref="W20:X20"/>
    <mergeCell ref="Y20:Z20"/>
    <mergeCell ref="Q10:S10"/>
    <mergeCell ref="T14:U14"/>
    <mergeCell ref="T17:U17"/>
    <mergeCell ref="K28:L28"/>
    <mergeCell ref="K29:L29"/>
    <mergeCell ref="I26:J26"/>
    <mergeCell ref="I27:J27"/>
    <mergeCell ref="I29:J29"/>
    <mergeCell ref="K26:L26"/>
    <mergeCell ref="K27:L27"/>
    <mergeCell ref="I20:J20"/>
    <mergeCell ref="F31:G31"/>
    <mergeCell ref="F30:G30"/>
    <mergeCell ref="F20:G20"/>
    <mergeCell ref="F23:G23"/>
    <mergeCell ref="F29:G29"/>
    <mergeCell ref="F26:G26"/>
    <mergeCell ref="I25:J25"/>
    <mergeCell ref="K25:L25"/>
    <mergeCell ref="N25:O25"/>
    <mergeCell ref="N23:O23"/>
    <mergeCell ref="K22:L22"/>
    <mergeCell ref="K23:L23"/>
    <mergeCell ref="F32:G32"/>
    <mergeCell ref="F33:G33"/>
    <mergeCell ref="F28:G28"/>
    <mergeCell ref="I28:J28"/>
    <mergeCell ref="I33:J33"/>
    <mergeCell ref="F12:G12"/>
    <mergeCell ref="I14:J14"/>
    <mergeCell ref="F24:O24"/>
    <mergeCell ref="I21:J21"/>
    <mergeCell ref="F21:G21"/>
    <mergeCell ref="F22:G22"/>
    <mergeCell ref="I15:J15"/>
    <mergeCell ref="K12:L12"/>
    <mergeCell ref="N12:O12"/>
    <mergeCell ref="K20:L20"/>
    <mergeCell ref="C18:E20"/>
    <mergeCell ref="C21:E23"/>
    <mergeCell ref="C25:E27"/>
    <mergeCell ref="C10:E10"/>
    <mergeCell ref="C11:E11"/>
    <mergeCell ref="C24:E24"/>
  </mergeCells>
  <dataValidations count="2">
    <dataValidation type="list" allowBlank="1" showInputMessage="1" showErrorMessage="1" sqref="V7 G7 B7 L7 Q7 AA7">
      <formula1>$AG$2:$AG$37</formula1>
    </dataValidation>
    <dataValidation type="list" allowBlank="1" showInputMessage="1" showErrorMessage="1" sqref="B3:E6 G3:J6 L3:O6 Q3:T6 V3:Y6 AA3:AD6">
      <formula1>$AG$2:$AG$25</formula1>
    </dataValidation>
  </dataValidations>
  <printOptions/>
  <pageMargins left="0.36" right="0.2755905511811024" top="0.2362204724409449" bottom="0.1968503937007874" header="0.1968503937007874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showGridLines="0" zoomScalePageLayoutView="0" workbookViewId="0" topLeftCell="A1">
      <selection activeCell="A1" sqref="A1:Y1"/>
    </sheetView>
  </sheetViews>
  <sheetFormatPr defaultColWidth="9.00390625" defaultRowHeight="13.5"/>
  <cols>
    <col min="1" max="1" width="11.25390625" style="6" customWidth="1"/>
    <col min="2" max="17" width="3.125" style="6" customWidth="1"/>
    <col min="18" max="25" width="4.25390625" style="6" customWidth="1"/>
    <col min="26" max="16384" width="9.00390625" style="6" customWidth="1"/>
  </cols>
  <sheetData>
    <row r="1" spans="1:25" ht="40.5" customHeight="1">
      <c r="A1" s="111" t="s">
        <v>155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18" customHeight="1">
      <c r="A2" s="33"/>
      <c r="B2" s="106" t="s">
        <v>40</v>
      </c>
      <c r="C2" s="106"/>
      <c r="D2" s="106"/>
      <c r="E2" s="106"/>
      <c r="F2" s="17"/>
      <c r="G2" s="17"/>
      <c r="H2" s="17"/>
      <c r="I2" s="17"/>
      <c r="J2" s="34" t="s">
        <v>107</v>
      </c>
      <c r="K2" s="17"/>
      <c r="L2" s="17"/>
      <c r="M2" s="17"/>
      <c r="N2" s="17"/>
      <c r="O2" s="17"/>
      <c r="P2" s="17"/>
      <c r="Q2" s="17"/>
      <c r="R2" s="112"/>
      <c r="S2" s="112"/>
      <c r="T2" s="112"/>
      <c r="U2" s="112"/>
      <c r="V2" s="112"/>
      <c r="W2" s="112"/>
      <c r="X2" s="112"/>
      <c r="Y2" s="17"/>
    </row>
    <row r="3" spans="1:25" s="7" customFormat="1" ht="18" customHeight="1">
      <c r="A3" s="37"/>
      <c r="B3" s="84" t="str">
        <f>'１次予選'!B3</f>
        <v>ゆりあげ</v>
      </c>
      <c r="C3" s="85"/>
      <c r="D3" s="85"/>
      <c r="E3" s="86"/>
      <c r="F3" s="84" t="str">
        <f>'１次予選'!B4</f>
        <v>多賀城ＦＣ</v>
      </c>
      <c r="G3" s="85"/>
      <c r="H3" s="85"/>
      <c r="I3" s="86"/>
      <c r="J3" s="84" t="str">
        <f>'１次予選'!B5</f>
        <v>コバルトーレ</v>
      </c>
      <c r="K3" s="85"/>
      <c r="L3" s="85"/>
      <c r="M3" s="86"/>
      <c r="N3" s="84" t="str">
        <f>'１次予選'!B6</f>
        <v>石巻山下</v>
      </c>
      <c r="O3" s="85"/>
      <c r="P3" s="85"/>
      <c r="Q3" s="85"/>
      <c r="R3" s="5" t="s">
        <v>37</v>
      </c>
      <c r="S3" s="36" t="s">
        <v>36</v>
      </c>
      <c r="T3" s="36" t="s">
        <v>35</v>
      </c>
      <c r="U3" s="36" t="s">
        <v>34</v>
      </c>
      <c r="V3" s="5" t="s">
        <v>33</v>
      </c>
      <c r="W3" s="5" t="s">
        <v>32</v>
      </c>
      <c r="X3" s="5" t="s">
        <v>31</v>
      </c>
      <c r="Y3" s="62" t="s">
        <v>30</v>
      </c>
    </row>
    <row r="4" spans="1:25" s="7" customFormat="1" ht="18" customHeight="1">
      <c r="A4" s="22" t="str">
        <f>B3</f>
        <v>ゆりあげ</v>
      </c>
      <c r="B4" s="108"/>
      <c r="C4" s="109"/>
      <c r="D4" s="109"/>
      <c r="E4" s="110"/>
      <c r="F4" s="11" t="s">
        <v>227</v>
      </c>
      <c r="G4" s="46">
        <f>'１次予選'!T22</f>
        <v>0</v>
      </c>
      <c r="H4" s="12" t="s">
        <v>39</v>
      </c>
      <c r="I4" s="13">
        <f>'１次予選'!W22</f>
        <v>7</v>
      </c>
      <c r="J4" s="11" t="s">
        <v>227</v>
      </c>
      <c r="K4" s="12">
        <f>'１次予選'!F20</f>
        <v>1</v>
      </c>
      <c r="L4" s="12" t="s">
        <v>39</v>
      </c>
      <c r="M4" s="13">
        <f>'１次予選'!I20</f>
        <v>4</v>
      </c>
      <c r="N4" s="11" t="s">
        <v>227</v>
      </c>
      <c r="O4" s="12">
        <f>'１次予選'!F14</f>
        <v>0</v>
      </c>
      <c r="P4" s="12" t="s">
        <v>39</v>
      </c>
      <c r="Q4" s="12">
        <f>'１次予選'!I14</f>
        <v>2</v>
      </c>
      <c r="R4" s="5">
        <f>SUM((S4*3)+(T4*1))</f>
        <v>0</v>
      </c>
      <c r="S4" s="5">
        <f>COUNTIF(B4:Q4,"○")</f>
        <v>0</v>
      </c>
      <c r="T4" s="5">
        <f>COUNTIF(B4:Q4,"△")</f>
        <v>0</v>
      </c>
      <c r="U4" s="5">
        <f>COUNTIF(B4:Q4,"●")</f>
        <v>3</v>
      </c>
      <c r="V4" s="38">
        <f>SUM(C4,G4,K4,O4)</f>
        <v>1</v>
      </c>
      <c r="W4" s="5">
        <f>SUM(E4,I4,M4,Q4)</f>
        <v>13</v>
      </c>
      <c r="X4" s="5">
        <f>SUM(V4-W4)</f>
        <v>-12</v>
      </c>
      <c r="Y4" s="63">
        <v>4</v>
      </c>
    </row>
    <row r="5" spans="1:25" s="7" customFormat="1" ht="18" customHeight="1">
      <c r="A5" s="23" t="str">
        <f>F3</f>
        <v>多賀城ＦＣ</v>
      </c>
      <c r="B5" s="11" t="s">
        <v>237</v>
      </c>
      <c r="C5" s="12">
        <f>I4</f>
        <v>7</v>
      </c>
      <c r="D5" s="12" t="s">
        <v>39</v>
      </c>
      <c r="E5" s="13">
        <f>G4</f>
        <v>0</v>
      </c>
      <c r="F5" s="102"/>
      <c r="G5" s="103"/>
      <c r="H5" s="103"/>
      <c r="I5" s="104"/>
      <c r="J5" s="19" t="s">
        <v>229</v>
      </c>
      <c r="K5" s="18">
        <f>'１次予選'!K14</f>
        <v>1</v>
      </c>
      <c r="L5" s="18" t="s">
        <v>39</v>
      </c>
      <c r="M5" s="20">
        <f>'１次予選'!N14</f>
        <v>1</v>
      </c>
      <c r="N5" s="14" t="s">
        <v>228</v>
      </c>
      <c r="O5" s="18">
        <f>'１次予選'!K20</f>
        <v>2</v>
      </c>
      <c r="P5" s="18" t="s">
        <v>39</v>
      </c>
      <c r="Q5" s="18">
        <f>'１次予選'!N20</f>
        <v>0</v>
      </c>
      <c r="R5" s="5">
        <f>SUM((S5*3)+(T5*1))</f>
        <v>7</v>
      </c>
      <c r="S5" s="5">
        <f>COUNTIF(B5:Q5,"○")</f>
        <v>2</v>
      </c>
      <c r="T5" s="5">
        <f>COUNTIF(B5:Q5,"△")</f>
        <v>1</v>
      </c>
      <c r="U5" s="5">
        <f>COUNTIF(B5:Q5,"●")</f>
        <v>0</v>
      </c>
      <c r="V5" s="38">
        <f>SUM(C5,G5,K5,O5)</f>
        <v>10</v>
      </c>
      <c r="W5" s="5">
        <f>SUM(E5,I5,M5,Q5)</f>
        <v>1</v>
      </c>
      <c r="X5" s="5">
        <f>SUM(V5-W5)</f>
        <v>9</v>
      </c>
      <c r="Y5" s="63">
        <v>1</v>
      </c>
    </row>
    <row r="6" spans="1:25" s="7" customFormat="1" ht="18" customHeight="1">
      <c r="A6" s="23" t="str">
        <f>J3</f>
        <v>コバルトーレ</v>
      </c>
      <c r="B6" s="14" t="s">
        <v>230</v>
      </c>
      <c r="C6" s="15">
        <f>M4</f>
        <v>4</v>
      </c>
      <c r="D6" s="15" t="s">
        <v>39</v>
      </c>
      <c r="E6" s="16">
        <f>K4</f>
        <v>1</v>
      </c>
      <c r="F6" s="21" t="s">
        <v>229</v>
      </c>
      <c r="G6" s="18">
        <f>M5</f>
        <v>1</v>
      </c>
      <c r="H6" s="18" t="s">
        <v>39</v>
      </c>
      <c r="I6" s="20">
        <f>K5</f>
        <v>1</v>
      </c>
      <c r="J6" s="102"/>
      <c r="K6" s="103"/>
      <c r="L6" s="103"/>
      <c r="M6" s="104"/>
      <c r="N6" s="14" t="s">
        <v>237</v>
      </c>
      <c r="O6" s="15">
        <f>'１次予選'!Y22</f>
        <v>2</v>
      </c>
      <c r="P6" s="15" t="s">
        <v>39</v>
      </c>
      <c r="Q6" s="15">
        <f>'１次予選'!AB22</f>
        <v>1</v>
      </c>
      <c r="R6" s="5">
        <f>SUM((S6*3)+(T6*1))</f>
        <v>7</v>
      </c>
      <c r="S6" s="5">
        <f>COUNTIF(B6:Q6,"○")</f>
        <v>2</v>
      </c>
      <c r="T6" s="5">
        <f>COUNTIF(B6:Q6,"△")</f>
        <v>1</v>
      </c>
      <c r="U6" s="5">
        <f>COUNTIF(B6:Q6,"●")</f>
        <v>0</v>
      </c>
      <c r="V6" s="38">
        <f>SUM(C6,G6,K6,O6)</f>
        <v>7</v>
      </c>
      <c r="W6" s="5">
        <f>SUM(E6,I6,M6,Q6)</f>
        <v>3</v>
      </c>
      <c r="X6" s="5">
        <f>SUM(V6-W6)</f>
        <v>4</v>
      </c>
      <c r="Y6" s="63">
        <v>2</v>
      </c>
    </row>
    <row r="7" spans="1:25" s="7" customFormat="1" ht="18" customHeight="1">
      <c r="A7" s="23" t="str">
        <f>N3</f>
        <v>石巻山下</v>
      </c>
      <c r="B7" s="14" t="s">
        <v>230</v>
      </c>
      <c r="C7" s="15">
        <f>Q4</f>
        <v>2</v>
      </c>
      <c r="D7" s="15" t="s">
        <v>39</v>
      </c>
      <c r="E7" s="16">
        <f>O4</f>
        <v>0</v>
      </c>
      <c r="F7" s="21" t="s">
        <v>227</v>
      </c>
      <c r="G7" s="18">
        <f>Q5</f>
        <v>0</v>
      </c>
      <c r="H7" s="18" t="s">
        <v>39</v>
      </c>
      <c r="I7" s="20">
        <f>O5</f>
        <v>2</v>
      </c>
      <c r="J7" s="14" t="s">
        <v>227</v>
      </c>
      <c r="K7" s="15">
        <f>Q6</f>
        <v>1</v>
      </c>
      <c r="L7" s="15" t="s">
        <v>39</v>
      </c>
      <c r="M7" s="16">
        <f>O6</f>
        <v>2</v>
      </c>
      <c r="N7" s="102"/>
      <c r="O7" s="103"/>
      <c r="P7" s="103"/>
      <c r="Q7" s="103"/>
      <c r="R7" s="5">
        <f>SUM((S7*3)+(T7*1))</f>
        <v>3</v>
      </c>
      <c r="S7" s="5">
        <f>COUNTIF(B7:Q7,"○")</f>
        <v>1</v>
      </c>
      <c r="T7" s="5">
        <f>COUNTIF(B7:Q7,"△")</f>
        <v>0</v>
      </c>
      <c r="U7" s="5">
        <f>COUNTIF(B7:Q7,"●")</f>
        <v>2</v>
      </c>
      <c r="V7" s="38">
        <f>SUM(C7,G7,K7,O7)</f>
        <v>3</v>
      </c>
      <c r="W7" s="5">
        <f>SUM(E7,I7,M7,Q7)</f>
        <v>4</v>
      </c>
      <c r="X7" s="5">
        <f>SUM(V7-W7)</f>
        <v>-1</v>
      </c>
      <c r="Y7" s="63">
        <v>3</v>
      </c>
    </row>
    <row r="8" spans="1:25" s="7" customFormat="1" ht="18" customHeight="1">
      <c r="A8" s="8"/>
      <c r="B8" s="8"/>
      <c r="C8" s="8"/>
      <c r="D8" s="8"/>
      <c r="E8" s="8"/>
      <c r="F8" s="39"/>
      <c r="G8" s="39"/>
      <c r="H8" s="39"/>
      <c r="I8" s="39"/>
      <c r="J8" s="8"/>
      <c r="K8" s="8"/>
      <c r="L8" s="8"/>
      <c r="M8" s="8"/>
      <c r="N8" s="8"/>
      <c r="O8" s="8"/>
      <c r="P8" s="8"/>
      <c r="Q8" s="8"/>
      <c r="R8" s="40">
        <f aca="true" t="shared" si="0" ref="R8:X8">SUM(R4:R7)</f>
        <v>17</v>
      </c>
      <c r="S8" s="40">
        <f t="shared" si="0"/>
        <v>5</v>
      </c>
      <c r="T8" s="40">
        <f t="shared" si="0"/>
        <v>2</v>
      </c>
      <c r="U8" s="40">
        <f t="shared" si="0"/>
        <v>5</v>
      </c>
      <c r="V8" s="40">
        <f t="shared" si="0"/>
        <v>21</v>
      </c>
      <c r="W8" s="40">
        <f t="shared" si="0"/>
        <v>21</v>
      </c>
      <c r="X8" s="40">
        <f t="shared" si="0"/>
        <v>0</v>
      </c>
      <c r="Y8" s="64"/>
    </row>
    <row r="9" spans="1:25" ht="18" customHeight="1">
      <c r="A9" s="33"/>
      <c r="B9" s="106" t="s">
        <v>46</v>
      </c>
      <c r="C9" s="106"/>
      <c r="D9" s="106"/>
      <c r="E9" s="106"/>
      <c r="F9" s="17"/>
      <c r="G9" s="17"/>
      <c r="H9" s="17"/>
      <c r="I9" s="17"/>
      <c r="J9" s="34" t="s">
        <v>107</v>
      </c>
      <c r="K9" s="17"/>
      <c r="L9" s="17"/>
      <c r="M9" s="17"/>
      <c r="N9" s="17"/>
      <c r="O9" s="17"/>
      <c r="P9" s="17"/>
      <c r="Q9" s="17"/>
      <c r="Y9" s="65"/>
    </row>
    <row r="10" spans="1:25" s="7" customFormat="1" ht="18" customHeight="1">
      <c r="A10" s="42"/>
      <c r="B10" s="98" t="str">
        <f>'１次予選'!G3</f>
        <v>おきの</v>
      </c>
      <c r="C10" s="98"/>
      <c r="D10" s="98"/>
      <c r="E10" s="98"/>
      <c r="F10" s="98" t="str">
        <f>'１次予選'!G4</f>
        <v>開北ＦＣ</v>
      </c>
      <c r="G10" s="98"/>
      <c r="H10" s="98"/>
      <c r="I10" s="98"/>
      <c r="J10" s="98" t="str">
        <f>'１次予選'!G5</f>
        <v>バリエンテ</v>
      </c>
      <c r="K10" s="98"/>
      <c r="L10" s="98"/>
      <c r="M10" s="98"/>
      <c r="N10" s="98" t="str">
        <f>'１次予選'!G6</f>
        <v>おおくま</v>
      </c>
      <c r="O10" s="98"/>
      <c r="P10" s="98"/>
      <c r="Q10" s="98"/>
      <c r="R10" s="5" t="s">
        <v>37</v>
      </c>
      <c r="S10" s="36" t="s">
        <v>36</v>
      </c>
      <c r="T10" s="36" t="s">
        <v>35</v>
      </c>
      <c r="U10" s="36" t="s">
        <v>34</v>
      </c>
      <c r="V10" s="5" t="s">
        <v>33</v>
      </c>
      <c r="W10" s="5" t="s">
        <v>32</v>
      </c>
      <c r="X10" s="5" t="s">
        <v>31</v>
      </c>
      <c r="Y10" s="62" t="s">
        <v>30</v>
      </c>
    </row>
    <row r="11" spans="1:25" s="7" customFormat="1" ht="18" customHeight="1">
      <c r="A11" s="22" t="str">
        <f>B10</f>
        <v>おきの</v>
      </c>
      <c r="B11" s="102"/>
      <c r="C11" s="103"/>
      <c r="D11" s="103"/>
      <c r="E11" s="104"/>
      <c r="F11" s="14" t="s">
        <v>238</v>
      </c>
      <c r="G11" s="44">
        <f>'１次予選'!T25</f>
        <v>0</v>
      </c>
      <c r="H11" s="15" t="s">
        <v>39</v>
      </c>
      <c r="I11" s="16">
        <f>'１次予選'!W25</f>
        <v>0</v>
      </c>
      <c r="J11" s="14" t="s">
        <v>228</v>
      </c>
      <c r="K11" s="15">
        <f>'１次予選'!F23</f>
        <v>3</v>
      </c>
      <c r="L11" s="15" t="s">
        <v>39</v>
      </c>
      <c r="M11" s="16">
        <f>'１次予選'!I23</f>
        <v>0</v>
      </c>
      <c r="N11" s="15" t="s">
        <v>230</v>
      </c>
      <c r="O11" s="15">
        <f>'１次予選'!F17</f>
        <v>1</v>
      </c>
      <c r="P11" s="15" t="s">
        <v>39</v>
      </c>
      <c r="Q11" s="16">
        <f>'１次予選'!I17</f>
        <v>0</v>
      </c>
      <c r="R11" s="5">
        <f>SUM((S11*3)+(T11*1))</f>
        <v>7</v>
      </c>
      <c r="S11" s="5">
        <f>COUNTIF(B11:Q11,"○")</f>
        <v>2</v>
      </c>
      <c r="T11" s="5">
        <f>COUNTIF(B11:Q11,"△")</f>
        <v>1</v>
      </c>
      <c r="U11" s="5">
        <f>COUNTIF(B11:Q11,"●")</f>
        <v>0</v>
      </c>
      <c r="V11" s="38">
        <f>SUM(C11,G11,K11,O1)</f>
        <v>3</v>
      </c>
      <c r="W11" s="5">
        <f>SUM(E11,I11,M11,Q11)</f>
        <v>0</v>
      </c>
      <c r="X11" s="5">
        <f>SUM(V11-W11)</f>
        <v>3</v>
      </c>
      <c r="Y11" s="63">
        <v>2</v>
      </c>
    </row>
    <row r="12" spans="1:25" s="7" customFormat="1" ht="18" customHeight="1">
      <c r="A12" s="23" t="str">
        <f>F10</f>
        <v>開北ＦＣ</v>
      </c>
      <c r="B12" s="11" t="s">
        <v>238</v>
      </c>
      <c r="C12" s="12">
        <f>I11</f>
        <v>0</v>
      </c>
      <c r="D12" s="12" t="s">
        <v>39</v>
      </c>
      <c r="E12" s="13">
        <f>G11</f>
        <v>0</v>
      </c>
      <c r="F12" s="102"/>
      <c r="G12" s="103"/>
      <c r="H12" s="103"/>
      <c r="I12" s="104"/>
      <c r="J12" s="19" t="s">
        <v>230</v>
      </c>
      <c r="K12" s="18">
        <f>'１次予選'!K17</f>
        <v>6</v>
      </c>
      <c r="L12" s="18" t="s">
        <v>39</v>
      </c>
      <c r="M12" s="20">
        <f>'１次予選'!N17</f>
        <v>0</v>
      </c>
      <c r="N12" s="15" t="s">
        <v>230</v>
      </c>
      <c r="O12" s="18">
        <f>'１次予選'!K23</f>
        <v>7</v>
      </c>
      <c r="P12" s="18" t="s">
        <v>39</v>
      </c>
      <c r="Q12" s="20">
        <f>'１次予選'!N23</f>
        <v>1</v>
      </c>
      <c r="R12" s="5">
        <f>SUM((S12*3)+(T12*1))</f>
        <v>7</v>
      </c>
      <c r="S12" s="5">
        <f>COUNTIF(B12:Q12,"○")</f>
        <v>2</v>
      </c>
      <c r="T12" s="5">
        <f>COUNTIF(B12:Q12,"△")</f>
        <v>1</v>
      </c>
      <c r="U12" s="5">
        <f>COUNTIF(B12:Q12,"●")</f>
        <v>0</v>
      </c>
      <c r="V12" s="38">
        <f>SUM(C12,G12,K12,O2)</f>
        <v>6</v>
      </c>
      <c r="W12" s="5">
        <f>SUM(E12,I12,M12,Q12)</f>
        <v>1</v>
      </c>
      <c r="X12" s="5">
        <f>SUM(V12-W12)</f>
        <v>5</v>
      </c>
      <c r="Y12" s="63">
        <v>1</v>
      </c>
    </row>
    <row r="13" spans="1:25" s="7" customFormat="1" ht="18" customHeight="1">
      <c r="A13" s="23" t="str">
        <f>J10</f>
        <v>バリエンテ</v>
      </c>
      <c r="B13" s="14" t="s">
        <v>227</v>
      </c>
      <c r="C13" s="15">
        <f>M11</f>
        <v>0</v>
      </c>
      <c r="D13" s="15" t="s">
        <v>39</v>
      </c>
      <c r="E13" s="16">
        <f>K11</f>
        <v>3</v>
      </c>
      <c r="F13" s="21" t="s">
        <v>227</v>
      </c>
      <c r="G13" s="18">
        <f>M12</f>
        <v>0</v>
      </c>
      <c r="H13" s="18" t="s">
        <v>39</v>
      </c>
      <c r="I13" s="20">
        <f>K12</f>
        <v>6</v>
      </c>
      <c r="J13" s="102"/>
      <c r="K13" s="103"/>
      <c r="L13" s="103"/>
      <c r="M13" s="104"/>
      <c r="N13" s="15" t="s">
        <v>239</v>
      </c>
      <c r="O13" s="15">
        <f>'１次予選'!Y25</f>
        <v>2</v>
      </c>
      <c r="P13" s="15" t="s">
        <v>39</v>
      </c>
      <c r="Q13" s="16">
        <f>'１次予選'!AB25</f>
        <v>1</v>
      </c>
      <c r="R13" s="5">
        <f>SUM((S13*3)+(T13*1))</f>
        <v>3</v>
      </c>
      <c r="S13" s="5">
        <f>COUNTIF(B13:Q13,"○")</f>
        <v>1</v>
      </c>
      <c r="T13" s="5">
        <f>COUNTIF(B13:Q13,"△")</f>
        <v>0</v>
      </c>
      <c r="U13" s="5">
        <f>COUNTIF(B13:Q13,"●")</f>
        <v>2</v>
      </c>
      <c r="V13" s="38">
        <f>SUM(C13,G13,K13,O3)</f>
        <v>0</v>
      </c>
      <c r="W13" s="5">
        <f>SUM(E13,I13,M13,Q13)</f>
        <v>10</v>
      </c>
      <c r="X13" s="5">
        <f>SUM(V13-W13)</f>
        <v>-10</v>
      </c>
      <c r="Y13" s="63">
        <v>3</v>
      </c>
    </row>
    <row r="14" spans="1:25" s="7" customFormat="1" ht="18" customHeight="1">
      <c r="A14" s="23" t="str">
        <f>N10</f>
        <v>おおくま</v>
      </c>
      <c r="B14" s="14" t="s">
        <v>227</v>
      </c>
      <c r="C14" s="15">
        <f>Q11</f>
        <v>0</v>
      </c>
      <c r="D14" s="15" t="s">
        <v>39</v>
      </c>
      <c r="E14" s="16">
        <f>O11</f>
        <v>1</v>
      </c>
      <c r="F14" s="21" t="s">
        <v>227</v>
      </c>
      <c r="G14" s="18">
        <f>Q12</f>
        <v>1</v>
      </c>
      <c r="H14" s="18" t="s">
        <v>39</v>
      </c>
      <c r="I14" s="20">
        <f>O12</f>
        <v>7</v>
      </c>
      <c r="J14" s="14" t="s">
        <v>240</v>
      </c>
      <c r="K14" s="15">
        <f>Q13</f>
        <v>1</v>
      </c>
      <c r="L14" s="15" t="s">
        <v>39</v>
      </c>
      <c r="M14" s="16">
        <f>O13</f>
        <v>2</v>
      </c>
      <c r="N14" s="103"/>
      <c r="O14" s="103"/>
      <c r="P14" s="103"/>
      <c r="Q14" s="104"/>
      <c r="R14" s="5">
        <f>SUM((S14*3)+(T14*1))</f>
        <v>0</v>
      </c>
      <c r="S14" s="5">
        <f>COUNTIF(B14:Q14,"○")</f>
        <v>0</v>
      </c>
      <c r="T14" s="5">
        <f>COUNTIF(B14:Q14,"△")</f>
        <v>0</v>
      </c>
      <c r="U14" s="5">
        <f>COUNTIF(B14:Q14,"●")</f>
        <v>3</v>
      </c>
      <c r="V14" s="38">
        <f>SUM(C14,G14,K14,O4)</f>
        <v>2</v>
      </c>
      <c r="W14" s="5">
        <f>SUM(E14,I14,M14,Q14)</f>
        <v>10</v>
      </c>
      <c r="X14" s="5">
        <f>SUM(V14-W14)</f>
        <v>-8</v>
      </c>
      <c r="Y14" s="63">
        <v>4</v>
      </c>
    </row>
    <row r="15" spans="1:25" s="7" customFormat="1" ht="18" customHeight="1">
      <c r="A15" s="27"/>
      <c r="B15" s="27"/>
      <c r="C15" s="27"/>
      <c r="D15" s="27"/>
      <c r="E15" s="27"/>
      <c r="F15" s="41"/>
      <c r="G15" s="41"/>
      <c r="H15" s="41"/>
      <c r="I15" s="41"/>
      <c r="J15" s="27"/>
      <c r="K15" s="27"/>
      <c r="L15" s="27"/>
      <c r="M15" s="27"/>
      <c r="N15" s="27"/>
      <c r="O15" s="27"/>
      <c r="P15" s="27"/>
      <c r="Q15" s="27"/>
      <c r="R15" s="40">
        <f aca="true" t="shared" si="1" ref="R15:X15">SUM(R11:R14)</f>
        <v>17</v>
      </c>
      <c r="S15" s="40">
        <f t="shared" si="1"/>
        <v>5</v>
      </c>
      <c r="T15" s="40">
        <f t="shared" si="1"/>
        <v>2</v>
      </c>
      <c r="U15" s="40">
        <f t="shared" si="1"/>
        <v>5</v>
      </c>
      <c r="V15" s="40">
        <f t="shared" si="1"/>
        <v>11</v>
      </c>
      <c r="W15" s="40">
        <f t="shared" si="1"/>
        <v>21</v>
      </c>
      <c r="X15" s="40">
        <f t="shared" si="1"/>
        <v>-10</v>
      </c>
      <c r="Y15" s="64"/>
    </row>
    <row r="16" spans="1:25" ht="18" customHeight="1">
      <c r="A16" s="33"/>
      <c r="B16" s="106" t="s">
        <v>47</v>
      </c>
      <c r="C16" s="106"/>
      <c r="D16" s="106"/>
      <c r="E16" s="106"/>
      <c r="F16" s="17"/>
      <c r="G16" s="43"/>
      <c r="H16" s="43"/>
      <c r="I16" s="43"/>
      <c r="J16" s="34" t="s">
        <v>107</v>
      </c>
      <c r="K16" s="43"/>
      <c r="L16" s="43"/>
      <c r="M16" s="43"/>
      <c r="N16" s="43"/>
      <c r="O16" s="43"/>
      <c r="P16" s="43"/>
      <c r="Q16" s="43"/>
      <c r="Y16" s="65"/>
    </row>
    <row r="17" spans="1:25" s="7" customFormat="1" ht="18" customHeight="1">
      <c r="A17" s="42"/>
      <c r="B17" s="98" t="str">
        <f>'１次予選'!L3</f>
        <v>高砂</v>
      </c>
      <c r="C17" s="98"/>
      <c r="D17" s="98"/>
      <c r="E17" s="98"/>
      <c r="F17" s="98" t="str">
        <f>'１次予選'!L4</f>
        <v>FC南三陸</v>
      </c>
      <c r="G17" s="98"/>
      <c r="H17" s="98"/>
      <c r="I17" s="98"/>
      <c r="J17" s="98" t="str">
        <f>'１次予選'!L5</f>
        <v>荒浜</v>
      </c>
      <c r="K17" s="98"/>
      <c r="L17" s="98"/>
      <c r="M17" s="98"/>
      <c r="N17" s="98" t="str">
        <f>'１次予選'!L6</f>
        <v>広渕</v>
      </c>
      <c r="O17" s="98"/>
      <c r="P17" s="98"/>
      <c r="Q17" s="98"/>
      <c r="R17" s="5" t="s">
        <v>37</v>
      </c>
      <c r="S17" s="36" t="s">
        <v>36</v>
      </c>
      <c r="T17" s="36" t="s">
        <v>35</v>
      </c>
      <c r="U17" s="36" t="s">
        <v>34</v>
      </c>
      <c r="V17" s="5" t="s">
        <v>33</v>
      </c>
      <c r="W17" s="5" t="s">
        <v>32</v>
      </c>
      <c r="X17" s="5" t="s">
        <v>31</v>
      </c>
      <c r="Y17" s="62" t="s">
        <v>30</v>
      </c>
    </row>
    <row r="18" spans="1:25" s="7" customFormat="1" ht="18" customHeight="1">
      <c r="A18" s="5" t="str">
        <f>B17</f>
        <v>高砂</v>
      </c>
      <c r="B18" s="107"/>
      <c r="C18" s="107"/>
      <c r="D18" s="107"/>
      <c r="E18" s="107"/>
      <c r="F18" s="14" t="s">
        <v>239</v>
      </c>
      <c r="G18" s="15">
        <f>'１次予選'!T30</f>
        <v>2</v>
      </c>
      <c r="H18" s="15" t="s">
        <v>39</v>
      </c>
      <c r="I18" s="16">
        <f>'１次予選'!W30</f>
        <v>0</v>
      </c>
      <c r="J18" s="14" t="s">
        <v>227</v>
      </c>
      <c r="K18" s="15">
        <f>'１次予選'!F33</f>
        <v>0</v>
      </c>
      <c r="L18" s="15" t="s">
        <v>39</v>
      </c>
      <c r="M18" s="16">
        <f>'１次予選'!I33</f>
        <v>6</v>
      </c>
      <c r="N18" s="14" t="s">
        <v>229</v>
      </c>
      <c r="O18" s="15">
        <f>'１次予選'!F27</f>
        <v>1</v>
      </c>
      <c r="P18" s="15" t="s">
        <v>39</v>
      </c>
      <c r="Q18" s="16">
        <f>'１次予選'!I27</f>
        <v>1</v>
      </c>
      <c r="R18" s="5">
        <f>SUM((S18*3)+(T18*1))</f>
        <v>4</v>
      </c>
      <c r="S18" s="5">
        <f>COUNTIF(B18:Q18,"○")</f>
        <v>1</v>
      </c>
      <c r="T18" s="5">
        <f>COUNTIF(B18:Q18,"△")</f>
        <v>1</v>
      </c>
      <c r="U18" s="5">
        <f>COUNTIF(B18:Q18,"●")</f>
        <v>1</v>
      </c>
      <c r="V18" s="5">
        <f>SUM(C18,G18,K18,O18)</f>
        <v>3</v>
      </c>
      <c r="W18" s="5">
        <f>SUM(E18,I18,M18,Q18)</f>
        <v>7</v>
      </c>
      <c r="X18" s="5">
        <f>SUM(V18-W18)</f>
        <v>-4</v>
      </c>
      <c r="Y18" s="63">
        <v>2</v>
      </c>
    </row>
    <row r="19" spans="1:25" s="7" customFormat="1" ht="18" customHeight="1">
      <c r="A19" s="5" t="str">
        <f>F17</f>
        <v>FC南三陸</v>
      </c>
      <c r="B19" s="14" t="s">
        <v>240</v>
      </c>
      <c r="C19" s="15">
        <f>I18</f>
        <v>0</v>
      </c>
      <c r="D19" s="15" t="s">
        <v>39</v>
      </c>
      <c r="E19" s="16">
        <f>G18</f>
        <v>2</v>
      </c>
      <c r="F19" s="102"/>
      <c r="G19" s="103"/>
      <c r="H19" s="103"/>
      <c r="I19" s="104"/>
      <c r="J19" s="21" t="s">
        <v>227</v>
      </c>
      <c r="K19" s="18">
        <f>'１次予選'!K27</f>
        <v>0</v>
      </c>
      <c r="L19" s="18" t="s">
        <v>39</v>
      </c>
      <c r="M19" s="20">
        <f>'１次予選'!N27</f>
        <v>4</v>
      </c>
      <c r="N19" s="14" t="s">
        <v>230</v>
      </c>
      <c r="O19" s="18">
        <f>'１次予選'!K33</f>
        <v>1</v>
      </c>
      <c r="P19" s="18" t="s">
        <v>39</v>
      </c>
      <c r="Q19" s="20">
        <f>'１次予選'!N33</f>
        <v>0</v>
      </c>
      <c r="R19" s="5">
        <f>SUM((S19*3)+(T19*1))</f>
        <v>3</v>
      </c>
      <c r="S19" s="5">
        <f>COUNTIF(B19:Q19,"○")</f>
        <v>1</v>
      </c>
      <c r="T19" s="5">
        <f>COUNTIF(B19:Q19,"△")</f>
        <v>0</v>
      </c>
      <c r="U19" s="5">
        <f>COUNTIF(B19:Q19,"●")</f>
        <v>2</v>
      </c>
      <c r="V19" s="5">
        <f>SUM(C19,G19,K19,O19)</f>
        <v>1</v>
      </c>
      <c r="W19" s="5">
        <f>SUM(E19,I19,M19,Q19)</f>
        <v>6</v>
      </c>
      <c r="X19" s="5">
        <f>SUM(V19-W19)</f>
        <v>-5</v>
      </c>
      <c r="Y19" s="63">
        <v>3</v>
      </c>
    </row>
    <row r="20" spans="1:25" s="7" customFormat="1" ht="18" customHeight="1">
      <c r="A20" s="5" t="str">
        <f>J17</f>
        <v>荒浜</v>
      </c>
      <c r="B20" s="14" t="s">
        <v>230</v>
      </c>
      <c r="C20" s="15">
        <f>M18</f>
        <v>6</v>
      </c>
      <c r="D20" s="15" t="s">
        <v>39</v>
      </c>
      <c r="E20" s="16">
        <f>K18</f>
        <v>0</v>
      </c>
      <c r="F20" s="21" t="s">
        <v>228</v>
      </c>
      <c r="G20" s="18">
        <f>M19</f>
        <v>4</v>
      </c>
      <c r="H20" s="18" t="s">
        <v>39</v>
      </c>
      <c r="I20" s="20">
        <f>K19</f>
        <v>0</v>
      </c>
      <c r="J20" s="102"/>
      <c r="K20" s="103"/>
      <c r="L20" s="103"/>
      <c r="M20" s="104"/>
      <c r="N20" s="14" t="s">
        <v>239</v>
      </c>
      <c r="O20" s="15">
        <f>'１次予選'!Y30</f>
        <v>5</v>
      </c>
      <c r="P20" s="15" t="s">
        <v>39</v>
      </c>
      <c r="Q20" s="16">
        <f>'１次予選'!AB22</f>
        <v>1</v>
      </c>
      <c r="R20" s="5">
        <f>SUM((S20*3)+(T20*1))</f>
        <v>9</v>
      </c>
      <c r="S20" s="5">
        <f>COUNTIF(B20:Q20,"○")</f>
        <v>3</v>
      </c>
      <c r="T20" s="5">
        <f>COUNTIF(B20:Q20,"△")</f>
        <v>0</v>
      </c>
      <c r="U20" s="5">
        <f>COUNTIF(B20:Q20,"●")</f>
        <v>0</v>
      </c>
      <c r="V20" s="5">
        <f>SUM(C20,G20,K20,O20)</f>
        <v>15</v>
      </c>
      <c r="W20" s="5">
        <f>SUM(E20,I20,M20,Q20)</f>
        <v>1</v>
      </c>
      <c r="X20" s="5">
        <f>SUM(V20-W20)</f>
        <v>14</v>
      </c>
      <c r="Y20" s="63">
        <v>1</v>
      </c>
    </row>
    <row r="21" spans="1:25" s="7" customFormat="1" ht="18" customHeight="1">
      <c r="A21" s="5" t="str">
        <f>N17</f>
        <v>広渕</v>
      </c>
      <c r="B21" s="14" t="s">
        <v>229</v>
      </c>
      <c r="C21" s="15">
        <f>Q18</f>
        <v>1</v>
      </c>
      <c r="D21" s="15" t="s">
        <v>39</v>
      </c>
      <c r="E21" s="16">
        <f>O18</f>
        <v>1</v>
      </c>
      <c r="F21" s="21" t="s">
        <v>227</v>
      </c>
      <c r="G21" s="18">
        <f>Q19</f>
        <v>0</v>
      </c>
      <c r="H21" s="18" t="s">
        <v>39</v>
      </c>
      <c r="I21" s="20">
        <f>O19</f>
        <v>1</v>
      </c>
      <c r="J21" s="14" t="s">
        <v>240</v>
      </c>
      <c r="K21" s="15">
        <f>Q20</f>
        <v>1</v>
      </c>
      <c r="L21" s="15" t="s">
        <v>39</v>
      </c>
      <c r="M21" s="16">
        <f>O20</f>
        <v>5</v>
      </c>
      <c r="N21" s="102"/>
      <c r="O21" s="103"/>
      <c r="P21" s="103"/>
      <c r="Q21" s="104"/>
      <c r="R21" s="5">
        <f>SUM((S21*3)+(T21*1))</f>
        <v>1</v>
      </c>
      <c r="S21" s="5">
        <f>COUNTIF(B21:Q21,"○")</f>
        <v>0</v>
      </c>
      <c r="T21" s="5">
        <f>COUNTIF(B21:Q21,"△")</f>
        <v>1</v>
      </c>
      <c r="U21" s="5">
        <f>COUNTIF(B21:Q21,"●")</f>
        <v>2</v>
      </c>
      <c r="V21" s="5">
        <f>SUM(C21,G21,K21,O21)</f>
        <v>2</v>
      </c>
      <c r="W21" s="5">
        <f>SUM(E21,I21,M21,Q21)</f>
        <v>7</v>
      </c>
      <c r="X21" s="5">
        <f>SUM(V21-W21)</f>
        <v>-5</v>
      </c>
      <c r="Y21" s="63">
        <v>4</v>
      </c>
    </row>
    <row r="22" spans="1:25" s="7" customFormat="1" ht="18" customHeight="1">
      <c r="A22" s="8"/>
      <c r="B22" s="8"/>
      <c r="C22" s="8"/>
      <c r="D22" s="8"/>
      <c r="E22" s="8"/>
      <c r="F22" s="41"/>
      <c r="G22" s="41"/>
      <c r="H22" s="41"/>
      <c r="I22" s="41"/>
      <c r="J22" s="27"/>
      <c r="K22" s="27"/>
      <c r="L22" s="27"/>
      <c r="M22" s="27"/>
      <c r="N22" s="27"/>
      <c r="O22" s="27"/>
      <c r="P22" s="27"/>
      <c r="Q22" s="27"/>
      <c r="R22" s="40">
        <f aca="true" t="shared" si="2" ref="R22:X22">SUM(R18:R21)</f>
        <v>17</v>
      </c>
      <c r="S22" s="40">
        <f t="shared" si="2"/>
        <v>5</v>
      </c>
      <c r="T22" s="40">
        <f t="shared" si="2"/>
        <v>2</v>
      </c>
      <c r="U22" s="40">
        <f t="shared" si="2"/>
        <v>5</v>
      </c>
      <c r="V22" s="40">
        <f t="shared" si="2"/>
        <v>21</v>
      </c>
      <c r="W22" s="40">
        <f t="shared" si="2"/>
        <v>21</v>
      </c>
      <c r="X22" s="40">
        <f t="shared" si="2"/>
        <v>0</v>
      </c>
      <c r="Y22" s="64"/>
    </row>
    <row r="23" spans="1:25" ht="18" customHeight="1">
      <c r="A23" s="33"/>
      <c r="B23" s="106" t="s">
        <v>48</v>
      </c>
      <c r="C23" s="106"/>
      <c r="D23" s="106"/>
      <c r="E23" s="106"/>
      <c r="F23" s="17"/>
      <c r="G23" s="43"/>
      <c r="H23" s="43"/>
      <c r="I23" s="43"/>
      <c r="J23" s="34" t="s">
        <v>108</v>
      </c>
      <c r="K23" s="43"/>
      <c r="L23" s="43"/>
      <c r="M23" s="43"/>
      <c r="N23" s="43"/>
      <c r="O23" s="43"/>
      <c r="P23" s="43"/>
      <c r="Q23" s="43"/>
      <c r="Y23" s="65"/>
    </row>
    <row r="24" spans="1:25" s="7" customFormat="1" ht="18" customHeight="1">
      <c r="A24" s="42"/>
      <c r="B24" s="98" t="str">
        <f>'１次予選'!Q3</f>
        <v>FC大谷</v>
      </c>
      <c r="C24" s="98"/>
      <c r="D24" s="98"/>
      <c r="E24" s="98"/>
      <c r="F24" s="98" t="str">
        <f>'１次予選'!Q4</f>
        <v>S・KSC</v>
      </c>
      <c r="G24" s="98"/>
      <c r="H24" s="98"/>
      <c r="I24" s="98"/>
      <c r="J24" s="98" t="str">
        <f>'１次予選'!Q5</f>
        <v>マリソル松島</v>
      </c>
      <c r="K24" s="98"/>
      <c r="L24" s="98"/>
      <c r="M24" s="98"/>
      <c r="N24" s="98" t="str">
        <f>'１次予選'!Q6</f>
        <v>やまもと</v>
      </c>
      <c r="O24" s="98"/>
      <c r="P24" s="98"/>
      <c r="Q24" s="98"/>
      <c r="R24" s="5" t="s">
        <v>37</v>
      </c>
      <c r="S24" s="36" t="s">
        <v>36</v>
      </c>
      <c r="T24" s="36" t="s">
        <v>35</v>
      </c>
      <c r="U24" s="36" t="s">
        <v>34</v>
      </c>
      <c r="V24" s="5" t="s">
        <v>33</v>
      </c>
      <c r="W24" s="5" t="s">
        <v>32</v>
      </c>
      <c r="X24" s="5" t="s">
        <v>31</v>
      </c>
      <c r="Y24" s="62" t="s">
        <v>30</v>
      </c>
    </row>
    <row r="25" spans="1:25" s="7" customFormat="1" ht="18" customHeight="1">
      <c r="A25" s="5" t="str">
        <f>B24</f>
        <v>FC大谷</v>
      </c>
      <c r="B25" s="102"/>
      <c r="C25" s="103"/>
      <c r="D25" s="103"/>
      <c r="E25" s="104"/>
      <c r="F25" s="14" t="s">
        <v>240</v>
      </c>
      <c r="G25" s="15">
        <f>'１次予選'!T33</f>
        <v>2</v>
      </c>
      <c r="H25" s="15" t="s">
        <v>39</v>
      </c>
      <c r="I25" s="16">
        <f>'１次予選'!W33</f>
        <v>6</v>
      </c>
      <c r="J25" s="14" t="s">
        <v>227</v>
      </c>
      <c r="K25" s="15">
        <f>'１次予選'!F36</f>
        <v>0</v>
      </c>
      <c r="L25" s="15" t="s">
        <v>39</v>
      </c>
      <c r="M25" s="16">
        <f>'１次予選'!I36</f>
        <v>4</v>
      </c>
      <c r="N25" s="14" t="s">
        <v>231</v>
      </c>
      <c r="O25" s="15">
        <f>'１次予選'!F30</f>
        <v>0</v>
      </c>
      <c r="P25" s="15" t="s">
        <v>39</v>
      </c>
      <c r="Q25" s="16">
        <f>'１次予選'!I30</f>
        <v>0</v>
      </c>
      <c r="R25" s="5">
        <f>SUM((S25*3)+(T25*1))</f>
        <v>1</v>
      </c>
      <c r="S25" s="5">
        <f>COUNTIF(B25:Q25,"○")</f>
        <v>0</v>
      </c>
      <c r="T25" s="5">
        <f>COUNTIF(B25:Q25,"△")</f>
        <v>1</v>
      </c>
      <c r="U25" s="5">
        <f>COUNTIF(B25:Q25,"●")</f>
        <v>2</v>
      </c>
      <c r="V25" s="5">
        <f>SUM(C25,G25,K25,O25)</f>
        <v>2</v>
      </c>
      <c r="W25" s="5">
        <f>SUM(E25,I25,M25,Q25)</f>
        <v>10</v>
      </c>
      <c r="X25" s="5">
        <f>SUM(V25-W25)</f>
        <v>-8</v>
      </c>
      <c r="Y25" s="63">
        <v>4</v>
      </c>
    </row>
    <row r="26" spans="1:25" s="7" customFormat="1" ht="18" customHeight="1">
      <c r="A26" s="5" t="str">
        <f>F24</f>
        <v>S・KSC</v>
      </c>
      <c r="B26" s="14" t="s">
        <v>239</v>
      </c>
      <c r="C26" s="15">
        <f>I25</f>
        <v>6</v>
      </c>
      <c r="D26" s="15" t="s">
        <v>39</v>
      </c>
      <c r="E26" s="16">
        <f>G25</f>
        <v>2</v>
      </c>
      <c r="F26" s="102"/>
      <c r="G26" s="103"/>
      <c r="H26" s="103"/>
      <c r="I26" s="104"/>
      <c r="J26" s="21" t="s">
        <v>230</v>
      </c>
      <c r="K26" s="18">
        <f>'１次予選'!K30</f>
        <v>3</v>
      </c>
      <c r="L26" s="18" t="s">
        <v>39</v>
      </c>
      <c r="M26" s="20">
        <f>'１次予選'!N30</f>
        <v>2</v>
      </c>
      <c r="N26" s="14" t="s">
        <v>230</v>
      </c>
      <c r="O26" s="18">
        <f>'１次予選'!K36</f>
        <v>5</v>
      </c>
      <c r="P26" s="18" t="s">
        <v>39</v>
      </c>
      <c r="Q26" s="20">
        <f>'１次予選'!N36</f>
        <v>0</v>
      </c>
      <c r="R26" s="5">
        <f>SUM((S26*3)+(T26*1))</f>
        <v>9</v>
      </c>
      <c r="S26" s="5">
        <f>COUNTIF(B26:Q26,"○")</f>
        <v>3</v>
      </c>
      <c r="T26" s="5">
        <f>COUNTIF(B26:Q26,"△")</f>
        <v>0</v>
      </c>
      <c r="U26" s="5">
        <f>COUNTIF(B26:Q26,"●")</f>
        <v>0</v>
      </c>
      <c r="V26" s="5">
        <f>SUM(C26,G26,K26,O26)</f>
        <v>14</v>
      </c>
      <c r="W26" s="5">
        <f>SUM(E26,I26,M26,Q26)</f>
        <v>4</v>
      </c>
      <c r="X26" s="5">
        <f>SUM(V26-W26)</f>
        <v>10</v>
      </c>
      <c r="Y26" s="63">
        <v>1</v>
      </c>
    </row>
    <row r="27" spans="1:25" s="7" customFormat="1" ht="18" customHeight="1">
      <c r="A27" s="5" t="str">
        <f>J24</f>
        <v>マリソル松島</v>
      </c>
      <c r="B27" s="14" t="s">
        <v>230</v>
      </c>
      <c r="C27" s="15">
        <f>M25</f>
        <v>4</v>
      </c>
      <c r="D27" s="15" t="s">
        <v>39</v>
      </c>
      <c r="E27" s="16">
        <f>K25</f>
        <v>0</v>
      </c>
      <c r="F27" s="21" t="s">
        <v>227</v>
      </c>
      <c r="G27" s="18">
        <f>M26</f>
        <v>2</v>
      </c>
      <c r="H27" s="18" t="s">
        <v>39</v>
      </c>
      <c r="I27" s="20">
        <f>K26</f>
        <v>3</v>
      </c>
      <c r="J27" s="102"/>
      <c r="K27" s="103"/>
      <c r="L27" s="103"/>
      <c r="M27" s="104"/>
      <c r="N27" s="14" t="s">
        <v>239</v>
      </c>
      <c r="O27" s="15">
        <f>'１次予選'!Y33</f>
        <v>2</v>
      </c>
      <c r="P27" s="15" t="s">
        <v>39</v>
      </c>
      <c r="Q27" s="16">
        <f>'１次予選'!AB33</f>
        <v>0</v>
      </c>
      <c r="R27" s="5">
        <f>SUM((S27*3)+(T27*1))</f>
        <v>6</v>
      </c>
      <c r="S27" s="5">
        <f>COUNTIF(B27:Q27,"○")</f>
        <v>2</v>
      </c>
      <c r="T27" s="5">
        <f>COUNTIF(B27:Q27,"△")</f>
        <v>0</v>
      </c>
      <c r="U27" s="5">
        <f>COUNTIF(B27:Q27,"●")</f>
        <v>1</v>
      </c>
      <c r="V27" s="5">
        <f>SUM(C27,G27,K27,O27)</f>
        <v>8</v>
      </c>
      <c r="W27" s="5">
        <f>SUM(E27,I27,M27,Q27)</f>
        <v>3</v>
      </c>
      <c r="X27" s="5">
        <f>SUM(V27-W27)</f>
        <v>5</v>
      </c>
      <c r="Y27" s="63">
        <v>2</v>
      </c>
    </row>
    <row r="28" spans="1:25" s="7" customFormat="1" ht="18" customHeight="1">
      <c r="A28" s="5" t="str">
        <f>N24</f>
        <v>やまもと</v>
      </c>
      <c r="B28" s="14" t="s">
        <v>231</v>
      </c>
      <c r="C28" s="15">
        <f>Q25</f>
        <v>0</v>
      </c>
      <c r="D28" s="15" t="s">
        <v>39</v>
      </c>
      <c r="E28" s="16">
        <f>O25</f>
        <v>0</v>
      </c>
      <c r="F28" s="21" t="s">
        <v>227</v>
      </c>
      <c r="G28" s="18">
        <f>Q26</f>
        <v>0</v>
      </c>
      <c r="H28" s="18" t="s">
        <v>39</v>
      </c>
      <c r="I28" s="20">
        <f>O26</f>
        <v>5</v>
      </c>
      <c r="J28" s="14" t="s">
        <v>240</v>
      </c>
      <c r="K28" s="15">
        <f>Q27</f>
        <v>0</v>
      </c>
      <c r="L28" s="15" t="s">
        <v>39</v>
      </c>
      <c r="M28" s="16">
        <f>O27</f>
        <v>2</v>
      </c>
      <c r="N28" s="102"/>
      <c r="O28" s="103"/>
      <c r="P28" s="103"/>
      <c r="Q28" s="104"/>
      <c r="R28" s="5">
        <f>SUM((S28*3)+(T28*1))</f>
        <v>1</v>
      </c>
      <c r="S28" s="5">
        <f>COUNTIF(B28:Q28,"○")</f>
        <v>0</v>
      </c>
      <c r="T28" s="5">
        <f>COUNTIF(B28:Q28,"△")</f>
        <v>1</v>
      </c>
      <c r="U28" s="5">
        <f>COUNTIF(B28:Q28,"●")</f>
        <v>2</v>
      </c>
      <c r="V28" s="5">
        <f>SUM(C28,G28,K28,O28)</f>
        <v>0</v>
      </c>
      <c r="W28" s="5">
        <f>SUM(E28,I28,M28,Q28)</f>
        <v>7</v>
      </c>
      <c r="X28" s="5">
        <f>SUM(V28-W28)</f>
        <v>-7</v>
      </c>
      <c r="Y28" s="63">
        <v>3</v>
      </c>
    </row>
    <row r="29" spans="1:25" s="7" customFormat="1" ht="18" customHeight="1">
      <c r="A29" s="8"/>
      <c r="B29" s="8"/>
      <c r="C29" s="8"/>
      <c r="D29" s="8"/>
      <c r="E29" s="8"/>
      <c r="F29" s="39"/>
      <c r="G29" s="39"/>
      <c r="H29" s="39"/>
      <c r="I29" s="39"/>
      <c r="J29" s="8"/>
      <c r="K29" s="8"/>
      <c r="L29" s="8"/>
      <c r="M29" s="8"/>
      <c r="N29" s="8"/>
      <c r="O29" s="8"/>
      <c r="P29" s="8"/>
      <c r="Q29" s="8"/>
      <c r="R29" s="35">
        <f aca="true" t="shared" si="3" ref="R29:X29">SUM(R25:R28)</f>
        <v>17</v>
      </c>
      <c r="S29" s="35">
        <f t="shared" si="3"/>
        <v>5</v>
      </c>
      <c r="T29" s="35">
        <f t="shared" si="3"/>
        <v>2</v>
      </c>
      <c r="U29" s="35">
        <f t="shared" si="3"/>
        <v>5</v>
      </c>
      <c r="V29" s="35">
        <f t="shared" si="3"/>
        <v>24</v>
      </c>
      <c r="W29" s="35">
        <f t="shared" si="3"/>
        <v>24</v>
      </c>
      <c r="X29" s="35">
        <f t="shared" si="3"/>
        <v>0</v>
      </c>
      <c r="Y29" s="66"/>
    </row>
    <row r="30" spans="1:25" ht="18" customHeight="1">
      <c r="A30" s="33"/>
      <c r="B30" s="106" t="s">
        <v>49</v>
      </c>
      <c r="C30" s="106"/>
      <c r="D30" s="106"/>
      <c r="E30" s="106"/>
      <c r="F30" s="17"/>
      <c r="G30" s="17"/>
      <c r="H30" s="17"/>
      <c r="I30" s="17"/>
      <c r="J30" s="105" t="s">
        <v>108</v>
      </c>
      <c r="K30" s="105"/>
      <c r="L30" s="105"/>
      <c r="M30" s="105"/>
      <c r="N30" s="105"/>
      <c r="O30" s="105"/>
      <c r="P30" s="105"/>
      <c r="Q30" s="105"/>
      <c r="Y30" s="65"/>
    </row>
    <row r="31" spans="1:25" s="7" customFormat="1" ht="18" customHeight="1">
      <c r="A31" s="42"/>
      <c r="B31" s="98" t="str">
        <f>'１次予選'!V3</f>
        <v>鹿妻</v>
      </c>
      <c r="C31" s="98"/>
      <c r="D31" s="98"/>
      <c r="E31" s="98"/>
      <c r="F31" s="98" t="str">
        <f>'１次予選'!V4</f>
        <v>なかのＦＣ</v>
      </c>
      <c r="G31" s="98"/>
      <c r="H31" s="98"/>
      <c r="I31" s="98"/>
      <c r="J31" s="98" t="str">
        <f>'１次予選'!V5</f>
        <v>わたり</v>
      </c>
      <c r="K31" s="98"/>
      <c r="L31" s="98"/>
      <c r="M31" s="98"/>
      <c r="N31" s="98" t="str">
        <f>'１次予選'!V6</f>
        <v>釜</v>
      </c>
      <c r="O31" s="98"/>
      <c r="P31" s="98"/>
      <c r="Q31" s="98"/>
      <c r="R31" s="5" t="s">
        <v>37</v>
      </c>
      <c r="S31" s="36" t="s">
        <v>36</v>
      </c>
      <c r="T31" s="36" t="s">
        <v>35</v>
      </c>
      <c r="U31" s="36" t="s">
        <v>34</v>
      </c>
      <c r="V31" s="5" t="s">
        <v>33</v>
      </c>
      <c r="W31" s="5" t="s">
        <v>32</v>
      </c>
      <c r="X31" s="5" t="s">
        <v>31</v>
      </c>
      <c r="Y31" s="62" t="s">
        <v>30</v>
      </c>
    </row>
    <row r="32" spans="1:25" s="7" customFormat="1" ht="18" customHeight="1">
      <c r="A32" s="32" t="str">
        <f>B31</f>
        <v>鹿妻</v>
      </c>
      <c r="B32" s="102"/>
      <c r="C32" s="103"/>
      <c r="D32" s="103"/>
      <c r="E32" s="104"/>
      <c r="F32" s="14" t="s">
        <v>240</v>
      </c>
      <c r="G32" s="15">
        <f>'１次予選'!T14</f>
        <v>0</v>
      </c>
      <c r="H32" s="15" t="s">
        <v>39</v>
      </c>
      <c r="I32" s="16">
        <f>'１次予選'!W14</f>
        <v>1</v>
      </c>
      <c r="J32" s="14" t="s">
        <v>231</v>
      </c>
      <c r="K32" s="15">
        <f>'１次予選'!F46</f>
        <v>0</v>
      </c>
      <c r="L32" s="15" t="s">
        <v>39</v>
      </c>
      <c r="M32" s="16">
        <f>'１次予選'!I46</f>
        <v>0</v>
      </c>
      <c r="N32" s="14" t="s">
        <v>230</v>
      </c>
      <c r="O32" s="15">
        <f>'１次予選'!F40</f>
        <v>4</v>
      </c>
      <c r="P32" s="15" t="s">
        <v>39</v>
      </c>
      <c r="Q32" s="16">
        <f>'１次予選'!I40</f>
        <v>0</v>
      </c>
      <c r="R32" s="32">
        <f>SUM((S32*3)+(T32*1))</f>
        <v>4</v>
      </c>
      <c r="S32" s="32">
        <f>COUNTIF(B32:Q32,"○")</f>
        <v>1</v>
      </c>
      <c r="T32" s="32">
        <f>COUNTIF(B32:Q32,"△")</f>
        <v>1</v>
      </c>
      <c r="U32" s="32">
        <f>COUNTIF(B32:Q32,"●")</f>
        <v>1</v>
      </c>
      <c r="V32" s="32">
        <f>SUM(C32,G32,K32,O32)</f>
        <v>4</v>
      </c>
      <c r="W32" s="32">
        <f>SUM(E32,I32,M32,Q32)</f>
        <v>1</v>
      </c>
      <c r="X32" s="32">
        <f>SUM(V32-W32)</f>
        <v>3</v>
      </c>
      <c r="Y32" s="67">
        <v>2</v>
      </c>
    </row>
    <row r="33" spans="1:25" s="7" customFormat="1" ht="18" customHeight="1">
      <c r="A33" s="5" t="str">
        <f>F31</f>
        <v>なかのＦＣ</v>
      </c>
      <c r="B33" s="11" t="s">
        <v>239</v>
      </c>
      <c r="C33" s="12">
        <f>I32</f>
        <v>1</v>
      </c>
      <c r="D33" s="12" t="s">
        <v>39</v>
      </c>
      <c r="E33" s="13">
        <f>G32</f>
        <v>0</v>
      </c>
      <c r="F33" s="102"/>
      <c r="G33" s="103"/>
      <c r="H33" s="103"/>
      <c r="I33" s="104"/>
      <c r="J33" s="19" t="s">
        <v>230</v>
      </c>
      <c r="K33" s="18">
        <f>'１次予選'!K40</f>
        <v>2</v>
      </c>
      <c r="L33" s="18" t="s">
        <v>39</v>
      </c>
      <c r="M33" s="20">
        <f>'１次予選'!N40</f>
        <v>1</v>
      </c>
      <c r="N33" s="14" t="s">
        <v>230</v>
      </c>
      <c r="O33" s="18">
        <f>'１次予選'!K46</f>
        <v>6</v>
      </c>
      <c r="P33" s="18" t="s">
        <v>39</v>
      </c>
      <c r="Q33" s="20">
        <f>'１次予選'!N46</f>
        <v>1</v>
      </c>
      <c r="R33" s="5">
        <f>SUM((S33*3)+(T33*1))</f>
        <v>9</v>
      </c>
      <c r="S33" s="5">
        <f>COUNTIF(B33:Q33,"○")</f>
        <v>3</v>
      </c>
      <c r="T33" s="5">
        <f>COUNTIF(B33:Q33,"△")</f>
        <v>0</v>
      </c>
      <c r="U33" s="5">
        <f>COUNTIF(B33:Q33,"●")</f>
        <v>0</v>
      </c>
      <c r="V33" s="32">
        <f>SUM(C33,G33,K33,O33)</f>
        <v>9</v>
      </c>
      <c r="W33" s="32">
        <f>SUM(E33,I33,M33,Q33)</f>
        <v>2</v>
      </c>
      <c r="X33" s="5">
        <f>SUM(V33-W33)</f>
        <v>7</v>
      </c>
      <c r="Y33" s="63">
        <v>1</v>
      </c>
    </row>
    <row r="34" spans="1:25" s="7" customFormat="1" ht="18" customHeight="1">
      <c r="A34" s="5" t="str">
        <f>J31</f>
        <v>わたり</v>
      </c>
      <c r="B34" s="14" t="s">
        <v>231</v>
      </c>
      <c r="C34" s="15">
        <f>M32</f>
        <v>0</v>
      </c>
      <c r="D34" s="15" t="s">
        <v>39</v>
      </c>
      <c r="E34" s="16">
        <f>K32</f>
        <v>0</v>
      </c>
      <c r="F34" s="21" t="s">
        <v>227</v>
      </c>
      <c r="G34" s="18">
        <f>M33</f>
        <v>1</v>
      </c>
      <c r="H34" s="18" t="s">
        <v>39</v>
      </c>
      <c r="I34" s="20">
        <f>K33</f>
        <v>2</v>
      </c>
      <c r="J34" s="102"/>
      <c r="K34" s="103"/>
      <c r="L34" s="103"/>
      <c r="M34" s="104"/>
      <c r="N34" s="14" t="s">
        <v>239</v>
      </c>
      <c r="O34" s="15">
        <f>'１次予選'!Y14</f>
        <v>2</v>
      </c>
      <c r="P34" s="15" t="s">
        <v>39</v>
      </c>
      <c r="Q34" s="16">
        <f>'１次予選'!AB14</f>
        <v>0</v>
      </c>
      <c r="R34" s="5">
        <f>SUM((S34*3)+(T34*1))</f>
        <v>4</v>
      </c>
      <c r="S34" s="5">
        <f>COUNTIF(B34:Q34,"○")</f>
        <v>1</v>
      </c>
      <c r="T34" s="5">
        <f>COUNTIF(B34:Q34,"△")</f>
        <v>1</v>
      </c>
      <c r="U34" s="5">
        <f>COUNTIF(B34:Q34,"●")</f>
        <v>1</v>
      </c>
      <c r="V34" s="32">
        <f>SUM(C34,G34,K34,O34)</f>
        <v>3</v>
      </c>
      <c r="W34" s="32">
        <f>SUM(E34,I34,M34,Q34)</f>
        <v>2</v>
      </c>
      <c r="X34" s="5">
        <f>SUM(V34-W34)</f>
        <v>1</v>
      </c>
      <c r="Y34" s="63">
        <v>3</v>
      </c>
    </row>
    <row r="35" spans="1:25" s="7" customFormat="1" ht="18" customHeight="1">
      <c r="A35" s="5" t="str">
        <f>N31</f>
        <v>釜</v>
      </c>
      <c r="B35" s="14" t="s">
        <v>227</v>
      </c>
      <c r="C35" s="15">
        <f>Q32</f>
        <v>0</v>
      </c>
      <c r="D35" s="15" t="s">
        <v>39</v>
      </c>
      <c r="E35" s="16">
        <f>O32</f>
        <v>4</v>
      </c>
      <c r="F35" s="21" t="s">
        <v>227</v>
      </c>
      <c r="G35" s="18">
        <f>Q33</f>
        <v>1</v>
      </c>
      <c r="H35" s="18" t="s">
        <v>39</v>
      </c>
      <c r="I35" s="20">
        <f>O33</f>
        <v>6</v>
      </c>
      <c r="J35" s="14" t="s">
        <v>240</v>
      </c>
      <c r="K35" s="15">
        <f>Q34</f>
        <v>0</v>
      </c>
      <c r="L35" s="15" t="s">
        <v>39</v>
      </c>
      <c r="M35" s="16">
        <f>O34</f>
        <v>2</v>
      </c>
      <c r="N35" s="102"/>
      <c r="O35" s="103"/>
      <c r="P35" s="103"/>
      <c r="Q35" s="104"/>
      <c r="R35" s="5">
        <f>SUM((S35*3)+(T35*1))</f>
        <v>0</v>
      </c>
      <c r="S35" s="5">
        <f>COUNTIF(B35:Q35,"○")</f>
        <v>0</v>
      </c>
      <c r="T35" s="5">
        <f>COUNTIF(B35:Q35,"△")</f>
        <v>0</v>
      </c>
      <c r="U35" s="5">
        <f>COUNTIF(B35:Q35,"●")</f>
        <v>3</v>
      </c>
      <c r="V35" s="32">
        <f>SUM(C35,G35,K35,O35)</f>
        <v>1</v>
      </c>
      <c r="W35" s="32">
        <f>SUM(E35,I35,M35,Q35)</f>
        <v>12</v>
      </c>
      <c r="X35" s="5">
        <f>SUM(V35-W35)</f>
        <v>-11</v>
      </c>
      <c r="Y35" s="63">
        <v>4</v>
      </c>
    </row>
    <row r="36" spans="1:25" s="7" customFormat="1" ht="18" customHeight="1">
      <c r="A36" s="8"/>
      <c r="B36" s="8"/>
      <c r="C36" s="8"/>
      <c r="D36" s="8"/>
      <c r="E36" s="8"/>
      <c r="F36" s="39"/>
      <c r="G36" s="39"/>
      <c r="H36" s="39"/>
      <c r="I36" s="39"/>
      <c r="J36" s="27"/>
      <c r="K36" s="27"/>
      <c r="L36" s="27"/>
      <c r="M36" s="27"/>
      <c r="N36" s="27"/>
      <c r="O36" s="27"/>
      <c r="P36" s="27"/>
      <c r="Q36" s="27"/>
      <c r="R36" s="40">
        <f aca="true" t="shared" si="4" ref="R36:X36">SUM(R32:R35)</f>
        <v>17</v>
      </c>
      <c r="S36" s="40">
        <f t="shared" si="4"/>
        <v>5</v>
      </c>
      <c r="T36" s="40">
        <f t="shared" si="4"/>
        <v>2</v>
      </c>
      <c r="U36" s="40">
        <f t="shared" si="4"/>
        <v>5</v>
      </c>
      <c r="V36" s="40">
        <f t="shared" si="4"/>
        <v>17</v>
      </c>
      <c r="W36" s="40">
        <f t="shared" si="4"/>
        <v>17</v>
      </c>
      <c r="X36" s="40">
        <f t="shared" si="4"/>
        <v>0</v>
      </c>
      <c r="Y36" s="64"/>
    </row>
    <row r="37" spans="1:25" ht="18" customHeight="1">
      <c r="A37" s="33"/>
      <c r="B37" s="106" t="s">
        <v>50</v>
      </c>
      <c r="C37" s="106"/>
      <c r="D37" s="106"/>
      <c r="E37" s="106"/>
      <c r="F37" s="17"/>
      <c r="G37" s="17"/>
      <c r="H37" s="17"/>
      <c r="I37" s="17"/>
      <c r="J37" s="105" t="s">
        <v>108</v>
      </c>
      <c r="K37" s="105"/>
      <c r="L37" s="105"/>
      <c r="M37" s="105"/>
      <c r="N37" s="105"/>
      <c r="O37" s="105"/>
      <c r="P37" s="105"/>
      <c r="Q37" s="105"/>
      <c r="Y37" s="65"/>
    </row>
    <row r="38" spans="1:25" s="7" customFormat="1" ht="18" customHeight="1">
      <c r="A38" s="42"/>
      <c r="B38" s="98" t="str">
        <f>'１次予選'!AA3</f>
        <v>塩釜ＦＣ</v>
      </c>
      <c r="C38" s="98"/>
      <c r="D38" s="98"/>
      <c r="E38" s="98"/>
      <c r="F38" s="98" t="str">
        <f>'１次予選'!AA4</f>
        <v>玉浦</v>
      </c>
      <c r="G38" s="98"/>
      <c r="H38" s="98"/>
      <c r="I38" s="98"/>
      <c r="J38" s="98" t="str">
        <f>'１次予選'!AA5</f>
        <v>蛇田ＦＣ</v>
      </c>
      <c r="K38" s="98"/>
      <c r="L38" s="98"/>
      <c r="M38" s="98"/>
      <c r="N38" s="98" t="str">
        <f>'１次予選'!AA6</f>
        <v>インパルス</v>
      </c>
      <c r="O38" s="98"/>
      <c r="P38" s="98"/>
      <c r="Q38" s="98"/>
      <c r="R38" s="5" t="s">
        <v>37</v>
      </c>
      <c r="S38" s="36" t="s">
        <v>36</v>
      </c>
      <c r="T38" s="36" t="s">
        <v>35</v>
      </c>
      <c r="U38" s="36" t="s">
        <v>34</v>
      </c>
      <c r="V38" s="5" t="s">
        <v>33</v>
      </c>
      <c r="W38" s="5" t="s">
        <v>32</v>
      </c>
      <c r="X38" s="5" t="s">
        <v>31</v>
      </c>
      <c r="Y38" s="62" t="s">
        <v>30</v>
      </c>
    </row>
    <row r="39" spans="1:25" s="7" customFormat="1" ht="18" customHeight="1">
      <c r="A39" s="5" t="str">
        <f>B38</f>
        <v>塩釜ＦＣ</v>
      </c>
      <c r="B39" s="102"/>
      <c r="C39" s="103"/>
      <c r="D39" s="103"/>
      <c r="E39" s="104"/>
      <c r="F39" s="14" t="s">
        <v>239</v>
      </c>
      <c r="G39" s="15">
        <f>'１次予選'!T17</f>
        <v>5</v>
      </c>
      <c r="H39" s="15" t="s">
        <v>39</v>
      </c>
      <c r="I39" s="16">
        <f>'１次予選'!W17</f>
        <v>0</v>
      </c>
      <c r="J39" s="14" t="s">
        <v>230</v>
      </c>
      <c r="K39" s="15">
        <f>'１次予選'!F49</f>
        <v>1</v>
      </c>
      <c r="L39" s="15" t="s">
        <v>39</v>
      </c>
      <c r="M39" s="16">
        <f>'１次予選'!I49</f>
        <v>0</v>
      </c>
      <c r="N39" s="14" t="s">
        <v>230</v>
      </c>
      <c r="O39" s="15">
        <f>'１次予選'!F43</f>
        <v>2</v>
      </c>
      <c r="P39" s="15" t="s">
        <v>39</v>
      </c>
      <c r="Q39" s="16">
        <f>'１次予選'!I43</f>
        <v>0</v>
      </c>
      <c r="R39" s="5">
        <f>SUM((S39*3)+(T39*1))</f>
        <v>9</v>
      </c>
      <c r="S39" s="5">
        <f>COUNTIF(B39:Q39,"○")</f>
        <v>3</v>
      </c>
      <c r="T39" s="5">
        <f>COUNTIF(B39:Q39,"△")</f>
        <v>0</v>
      </c>
      <c r="U39" s="5">
        <f>COUNTIF(B39:Q39,"●")</f>
        <v>0</v>
      </c>
      <c r="V39" s="5">
        <f>SUM(C39,G39,K39,O39)</f>
        <v>8</v>
      </c>
      <c r="W39" s="5">
        <f>SUM(E39,I39,M39,Q39)</f>
        <v>0</v>
      </c>
      <c r="X39" s="5">
        <f>SUM(V39-W39)</f>
        <v>8</v>
      </c>
      <c r="Y39" s="63">
        <v>1</v>
      </c>
    </row>
    <row r="40" spans="1:25" s="7" customFormat="1" ht="18" customHeight="1">
      <c r="A40" s="5" t="str">
        <f>F38</f>
        <v>玉浦</v>
      </c>
      <c r="B40" s="14" t="s">
        <v>240</v>
      </c>
      <c r="C40" s="15">
        <f>I39</f>
        <v>0</v>
      </c>
      <c r="D40" s="15" t="s">
        <v>39</v>
      </c>
      <c r="E40" s="16">
        <f>G39</f>
        <v>5</v>
      </c>
      <c r="F40" s="102"/>
      <c r="G40" s="103"/>
      <c r="H40" s="103"/>
      <c r="I40" s="104"/>
      <c r="J40" s="21" t="s">
        <v>227</v>
      </c>
      <c r="K40" s="18">
        <f>'１次予選'!K43</f>
        <v>0</v>
      </c>
      <c r="L40" s="18" t="s">
        <v>39</v>
      </c>
      <c r="M40" s="20">
        <f>'１次予選'!N43</f>
        <v>1</v>
      </c>
      <c r="N40" s="14" t="s">
        <v>227</v>
      </c>
      <c r="O40" s="18">
        <f>'１次予選'!K49</f>
        <v>0</v>
      </c>
      <c r="P40" s="18" t="s">
        <v>39</v>
      </c>
      <c r="Q40" s="20">
        <f>'１次予選'!N49</f>
        <v>4</v>
      </c>
      <c r="R40" s="5">
        <f>SUM((S40*3)+(T40*1))</f>
        <v>0</v>
      </c>
      <c r="S40" s="5">
        <f>COUNTIF(B40:Q40,"○")</f>
        <v>0</v>
      </c>
      <c r="T40" s="5">
        <f>COUNTIF(B40:Q40,"△")</f>
        <v>0</v>
      </c>
      <c r="U40" s="5">
        <f>COUNTIF(B40:Q40,"●")</f>
        <v>3</v>
      </c>
      <c r="V40" s="5">
        <f>SUM(C40,G40,K40,O40)</f>
        <v>0</v>
      </c>
      <c r="W40" s="5">
        <f>SUM(E40,I40,M40,Q40)</f>
        <v>10</v>
      </c>
      <c r="X40" s="5">
        <f>SUM(V40-W40)</f>
        <v>-10</v>
      </c>
      <c r="Y40" s="63">
        <v>4</v>
      </c>
    </row>
    <row r="41" spans="1:25" s="7" customFormat="1" ht="18" customHeight="1">
      <c r="A41" s="5" t="str">
        <f>J38</f>
        <v>蛇田ＦＣ</v>
      </c>
      <c r="B41" s="14" t="s">
        <v>227</v>
      </c>
      <c r="C41" s="15">
        <f>M39</f>
        <v>0</v>
      </c>
      <c r="D41" s="15" t="s">
        <v>39</v>
      </c>
      <c r="E41" s="16">
        <f>K39</f>
        <v>1</v>
      </c>
      <c r="F41" s="21" t="s">
        <v>230</v>
      </c>
      <c r="G41" s="18">
        <f>M40</f>
        <v>1</v>
      </c>
      <c r="H41" s="18" t="s">
        <v>39</v>
      </c>
      <c r="I41" s="20">
        <f>K40</f>
        <v>0</v>
      </c>
      <c r="J41" s="102"/>
      <c r="K41" s="103"/>
      <c r="L41" s="103"/>
      <c r="M41" s="104"/>
      <c r="N41" s="14" t="s">
        <v>240</v>
      </c>
      <c r="O41" s="15">
        <f>'１次予選'!Y17</f>
        <v>0</v>
      </c>
      <c r="P41" s="15" t="s">
        <v>39</v>
      </c>
      <c r="Q41" s="16">
        <f>'１次予選'!AB17</f>
        <v>1</v>
      </c>
      <c r="R41" s="5">
        <f>SUM((S41*3)+(T41*1))</f>
        <v>3</v>
      </c>
      <c r="S41" s="5">
        <f>COUNTIF(B41:Q41,"○")</f>
        <v>1</v>
      </c>
      <c r="T41" s="5">
        <f>COUNTIF(B41:Q41,"△")</f>
        <v>0</v>
      </c>
      <c r="U41" s="5">
        <f>COUNTIF(B41:Q41,"●")</f>
        <v>2</v>
      </c>
      <c r="V41" s="5">
        <f>SUM(C41,G41,K41,O41)</f>
        <v>1</v>
      </c>
      <c r="W41" s="5">
        <f>SUM(E41,I41,M41,Q41)</f>
        <v>2</v>
      </c>
      <c r="X41" s="5">
        <f>SUM(V41-W41)</f>
        <v>-1</v>
      </c>
      <c r="Y41" s="63">
        <v>3</v>
      </c>
    </row>
    <row r="42" spans="1:25" s="7" customFormat="1" ht="18" customHeight="1">
      <c r="A42" s="5" t="str">
        <f>N38</f>
        <v>インパルス</v>
      </c>
      <c r="B42" s="14" t="s">
        <v>227</v>
      </c>
      <c r="C42" s="15">
        <f>Q39</f>
        <v>0</v>
      </c>
      <c r="D42" s="15" t="s">
        <v>39</v>
      </c>
      <c r="E42" s="16">
        <f>O39</f>
        <v>2</v>
      </c>
      <c r="F42" s="21" t="s">
        <v>230</v>
      </c>
      <c r="G42" s="18">
        <f>Q40</f>
        <v>4</v>
      </c>
      <c r="H42" s="18" t="s">
        <v>39</v>
      </c>
      <c r="I42" s="20">
        <f>O40</f>
        <v>0</v>
      </c>
      <c r="J42" s="14" t="s">
        <v>239</v>
      </c>
      <c r="K42" s="15">
        <f>Q41</f>
        <v>1</v>
      </c>
      <c r="L42" s="15" t="s">
        <v>39</v>
      </c>
      <c r="M42" s="16">
        <f>O41</f>
        <v>0</v>
      </c>
      <c r="N42" s="102"/>
      <c r="O42" s="103"/>
      <c r="P42" s="103"/>
      <c r="Q42" s="104"/>
      <c r="R42" s="5">
        <f>SUM((S42*3)+(T42*1))</f>
        <v>6</v>
      </c>
      <c r="S42" s="5">
        <f>COUNTIF(B42:Q42,"○")</f>
        <v>2</v>
      </c>
      <c r="T42" s="5">
        <f>COUNTIF(B42:Q42,"△")</f>
        <v>0</v>
      </c>
      <c r="U42" s="5">
        <f>COUNTIF(B42:Q42,"●")</f>
        <v>1</v>
      </c>
      <c r="V42" s="5">
        <f>SUM(C42,G42,K42,O42)</f>
        <v>5</v>
      </c>
      <c r="W42" s="5">
        <f>SUM(E42,I42,M42,Q42)</f>
        <v>2</v>
      </c>
      <c r="X42" s="5">
        <f>SUM(V42-W42)</f>
        <v>3</v>
      </c>
      <c r="Y42" s="63">
        <v>2</v>
      </c>
    </row>
    <row r="43" spans="18:25" ht="13.5">
      <c r="R43" s="39">
        <f aca="true" t="shared" si="5" ref="R43:X43">SUM(R39:R42)</f>
        <v>18</v>
      </c>
      <c r="S43" s="39">
        <f t="shared" si="5"/>
        <v>6</v>
      </c>
      <c r="T43" s="39">
        <f t="shared" si="5"/>
        <v>0</v>
      </c>
      <c r="U43" s="39">
        <f t="shared" si="5"/>
        <v>6</v>
      </c>
      <c r="V43" s="39">
        <f t="shared" si="5"/>
        <v>14</v>
      </c>
      <c r="W43" s="39">
        <f t="shared" si="5"/>
        <v>14</v>
      </c>
      <c r="X43" s="39">
        <f t="shared" si="5"/>
        <v>0</v>
      </c>
      <c r="Y43" s="39"/>
    </row>
  </sheetData>
  <sheetProtection/>
  <mergeCells count="58">
    <mergeCell ref="N17:Q17"/>
    <mergeCell ref="N21:Q21"/>
    <mergeCell ref="N24:Q24"/>
    <mergeCell ref="J17:M17"/>
    <mergeCell ref="J20:M20"/>
    <mergeCell ref="J24:M24"/>
    <mergeCell ref="J30:Q30"/>
    <mergeCell ref="F31:I31"/>
    <mergeCell ref="J27:M27"/>
    <mergeCell ref="N28:Q28"/>
    <mergeCell ref="J31:M31"/>
    <mergeCell ref="F24:I24"/>
    <mergeCell ref="F19:I19"/>
    <mergeCell ref="B30:E30"/>
    <mergeCell ref="B32:E32"/>
    <mergeCell ref="B25:E25"/>
    <mergeCell ref="F26:I26"/>
    <mergeCell ref="B23:E23"/>
    <mergeCell ref="B24:E24"/>
    <mergeCell ref="B31:E31"/>
    <mergeCell ref="N10:Q10"/>
    <mergeCell ref="A1:Y1"/>
    <mergeCell ref="B3:E3"/>
    <mergeCell ref="F3:I3"/>
    <mergeCell ref="J3:M3"/>
    <mergeCell ref="N3:Q3"/>
    <mergeCell ref="B9:E9"/>
    <mergeCell ref="R2:X2"/>
    <mergeCell ref="J10:M10"/>
    <mergeCell ref="N7:Q7"/>
    <mergeCell ref="B2:E2"/>
    <mergeCell ref="B4:E4"/>
    <mergeCell ref="F5:I5"/>
    <mergeCell ref="N14:Q14"/>
    <mergeCell ref="B11:E11"/>
    <mergeCell ref="F12:I12"/>
    <mergeCell ref="J6:M6"/>
    <mergeCell ref="B10:E10"/>
    <mergeCell ref="F10:I10"/>
    <mergeCell ref="J13:M13"/>
    <mergeCell ref="F17:I17"/>
    <mergeCell ref="B18:E18"/>
    <mergeCell ref="B16:E16"/>
    <mergeCell ref="B17:E17"/>
    <mergeCell ref="J34:M34"/>
    <mergeCell ref="N31:Q31"/>
    <mergeCell ref="B38:E38"/>
    <mergeCell ref="F38:I38"/>
    <mergeCell ref="N35:Q35"/>
    <mergeCell ref="N38:Q38"/>
    <mergeCell ref="J38:M38"/>
    <mergeCell ref="F33:I33"/>
    <mergeCell ref="N42:Q42"/>
    <mergeCell ref="J37:Q37"/>
    <mergeCell ref="F40:I40"/>
    <mergeCell ref="B39:E39"/>
    <mergeCell ref="B37:E37"/>
    <mergeCell ref="J41:M41"/>
  </mergeCells>
  <printOptions horizontalCentered="1" verticalCentered="1"/>
  <pageMargins left="0.4724409448818898" right="0.11811023622047245" top="0.35433070866141736" bottom="0.7480314960629921" header="0.2755905511811024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7.25390625" style="1" customWidth="1"/>
    <col min="2" max="2" width="8.375" style="1" customWidth="1"/>
    <col min="3" max="3" width="35.25390625" style="28" customWidth="1"/>
    <col min="4" max="4" width="19.25390625" style="1" customWidth="1"/>
    <col min="5" max="5" width="25.375" style="1" customWidth="1"/>
    <col min="6" max="16384" width="9.00390625" style="1" customWidth="1"/>
  </cols>
  <sheetData>
    <row r="1" spans="1:26" ht="33" customHeight="1">
      <c r="A1" s="111" t="s">
        <v>198</v>
      </c>
      <c r="B1" s="111"/>
      <c r="C1" s="111"/>
      <c r="D1" s="111"/>
      <c r="E1" s="111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ht="12" customHeight="1"/>
    <row r="3" spans="1:5" ht="29.25" customHeight="1">
      <c r="A3" s="26" t="s">
        <v>68</v>
      </c>
      <c r="B3" s="26" t="s">
        <v>77</v>
      </c>
      <c r="C3" s="26" t="s">
        <v>69</v>
      </c>
      <c r="D3" s="26" t="s">
        <v>76</v>
      </c>
      <c r="E3" s="26" t="s">
        <v>87</v>
      </c>
    </row>
    <row r="4" spans="1:5" ht="29.25" customHeight="1">
      <c r="A4" s="26">
        <v>1</v>
      </c>
      <c r="B4" s="113" t="s">
        <v>70</v>
      </c>
      <c r="C4" s="29" t="s">
        <v>222</v>
      </c>
      <c r="D4" s="26" t="s">
        <v>223</v>
      </c>
      <c r="E4" s="26"/>
    </row>
    <row r="5" spans="1:5" ht="29.25" customHeight="1">
      <c r="A5" s="26">
        <v>2</v>
      </c>
      <c r="B5" s="114"/>
      <c r="C5" s="29" t="s">
        <v>194</v>
      </c>
      <c r="D5" s="26" t="s">
        <v>199</v>
      </c>
      <c r="E5" s="26"/>
    </row>
    <row r="6" spans="1:5" ht="29.25" customHeight="1">
      <c r="A6" s="26">
        <v>3</v>
      </c>
      <c r="B6" s="114"/>
      <c r="C6" s="29" t="s">
        <v>195</v>
      </c>
      <c r="D6" s="26" t="s">
        <v>219</v>
      </c>
      <c r="E6" s="26"/>
    </row>
    <row r="7" spans="1:5" ht="29.25" customHeight="1">
      <c r="A7" s="26">
        <v>4</v>
      </c>
      <c r="B7" s="114"/>
      <c r="C7" s="29" t="s">
        <v>94</v>
      </c>
      <c r="D7" s="26" t="s">
        <v>90</v>
      </c>
      <c r="E7" s="26"/>
    </row>
    <row r="8" spans="1:5" ht="29.25" customHeight="1">
      <c r="A8" s="26">
        <v>5</v>
      </c>
      <c r="B8" s="114"/>
      <c r="C8" s="29" t="s">
        <v>197</v>
      </c>
      <c r="D8" s="26" t="s">
        <v>200</v>
      </c>
      <c r="E8" s="26"/>
    </row>
    <row r="9" spans="1:5" ht="29.25" customHeight="1">
      <c r="A9" s="26">
        <v>6</v>
      </c>
      <c r="B9" s="115"/>
      <c r="C9" s="29" t="s">
        <v>196</v>
      </c>
      <c r="D9" s="26" t="s">
        <v>201</v>
      </c>
      <c r="E9" s="26"/>
    </row>
    <row r="10" spans="1:5" ht="29.25" customHeight="1">
      <c r="A10" s="26">
        <v>7</v>
      </c>
      <c r="B10" s="113" t="s">
        <v>71</v>
      </c>
      <c r="C10" s="29" t="s">
        <v>191</v>
      </c>
      <c r="D10" s="26" t="s">
        <v>202</v>
      </c>
      <c r="E10" s="26"/>
    </row>
    <row r="11" spans="1:5" ht="29.25" customHeight="1">
      <c r="A11" s="26">
        <v>8</v>
      </c>
      <c r="B11" s="115"/>
      <c r="C11" s="29" t="s">
        <v>192</v>
      </c>
      <c r="D11" s="26" t="s">
        <v>193</v>
      </c>
      <c r="E11" s="26"/>
    </row>
    <row r="12" spans="1:5" ht="29.25" customHeight="1">
      <c r="A12" s="26">
        <v>9</v>
      </c>
      <c r="B12" s="113" t="s">
        <v>72</v>
      </c>
      <c r="C12" s="29" t="s">
        <v>95</v>
      </c>
      <c r="D12" s="26" t="s">
        <v>91</v>
      </c>
      <c r="E12" s="26"/>
    </row>
    <row r="13" spans="1:5" ht="29.25" customHeight="1">
      <c r="A13" s="26">
        <v>10</v>
      </c>
      <c r="B13" s="115"/>
      <c r="C13" s="29" t="s">
        <v>96</v>
      </c>
      <c r="D13" s="26" t="s">
        <v>203</v>
      </c>
      <c r="E13" s="26"/>
    </row>
    <row r="14" spans="1:5" ht="29.25" customHeight="1">
      <c r="A14" s="26">
        <v>11</v>
      </c>
      <c r="B14" s="113" t="s">
        <v>73</v>
      </c>
      <c r="C14" s="29" t="s">
        <v>89</v>
      </c>
      <c r="D14" s="26" t="s">
        <v>218</v>
      </c>
      <c r="E14" s="26"/>
    </row>
    <row r="15" spans="1:5" ht="29.25" customHeight="1">
      <c r="A15" s="26">
        <v>12</v>
      </c>
      <c r="B15" s="114"/>
      <c r="C15" s="29" t="s">
        <v>157</v>
      </c>
      <c r="D15" s="26" t="s">
        <v>204</v>
      </c>
      <c r="E15" s="26"/>
    </row>
    <row r="16" spans="1:5" ht="29.25" customHeight="1">
      <c r="A16" s="26">
        <v>13</v>
      </c>
      <c r="B16" s="114"/>
      <c r="C16" s="29" t="s">
        <v>216</v>
      </c>
      <c r="D16" s="26" t="s">
        <v>217</v>
      </c>
      <c r="E16" s="26"/>
    </row>
    <row r="17" spans="1:5" ht="29.25" customHeight="1">
      <c r="A17" s="26">
        <v>14</v>
      </c>
      <c r="B17" s="116" t="s">
        <v>74</v>
      </c>
      <c r="C17" s="29" t="s">
        <v>97</v>
      </c>
      <c r="D17" s="26" t="s">
        <v>205</v>
      </c>
      <c r="E17" s="26"/>
    </row>
    <row r="18" spans="1:5" ht="29.25" customHeight="1">
      <c r="A18" s="26">
        <v>15</v>
      </c>
      <c r="B18" s="116"/>
      <c r="C18" s="29" t="s">
        <v>188</v>
      </c>
      <c r="D18" s="26" t="s">
        <v>206</v>
      </c>
      <c r="E18" s="26"/>
    </row>
    <row r="19" spans="1:5" ht="29.25" customHeight="1">
      <c r="A19" s="26">
        <v>16</v>
      </c>
      <c r="B19" s="116"/>
      <c r="C19" s="29" t="s">
        <v>214</v>
      </c>
      <c r="D19" s="26" t="s">
        <v>215</v>
      </c>
      <c r="E19" s="26"/>
    </row>
    <row r="20" spans="1:5" ht="29.25" customHeight="1">
      <c r="A20" s="26">
        <v>17</v>
      </c>
      <c r="B20" s="116"/>
      <c r="C20" s="29" t="s">
        <v>78</v>
      </c>
      <c r="D20" s="26" t="s">
        <v>220</v>
      </c>
      <c r="E20" s="26"/>
    </row>
    <row r="21" spans="1:5" ht="29.25" customHeight="1">
      <c r="A21" s="26">
        <v>18</v>
      </c>
      <c r="B21" s="116"/>
      <c r="C21" s="29" t="s">
        <v>190</v>
      </c>
      <c r="D21" s="26" t="s">
        <v>207</v>
      </c>
      <c r="E21" s="26"/>
    </row>
    <row r="22" spans="1:5" ht="29.25" customHeight="1">
      <c r="A22" s="26">
        <v>19</v>
      </c>
      <c r="B22" s="116"/>
      <c r="C22" s="29" t="s">
        <v>221</v>
      </c>
      <c r="D22" s="26" t="s">
        <v>208</v>
      </c>
      <c r="E22" s="26"/>
    </row>
    <row r="23" spans="1:5" ht="29.25" customHeight="1">
      <c r="A23" s="26">
        <v>20</v>
      </c>
      <c r="B23" s="116"/>
      <c r="C23" s="29" t="s">
        <v>99</v>
      </c>
      <c r="D23" s="26" t="s">
        <v>93</v>
      </c>
      <c r="E23" s="26"/>
    </row>
    <row r="24" spans="1:5" ht="29.25" customHeight="1">
      <c r="A24" s="26">
        <v>21</v>
      </c>
      <c r="B24" s="116"/>
      <c r="C24" s="29" t="s">
        <v>98</v>
      </c>
      <c r="D24" s="26" t="s">
        <v>92</v>
      </c>
      <c r="E24" s="26"/>
    </row>
    <row r="25" spans="1:5" ht="29.25" customHeight="1">
      <c r="A25" s="26">
        <v>22</v>
      </c>
      <c r="B25" s="113" t="s">
        <v>75</v>
      </c>
      <c r="C25" s="29" t="s">
        <v>189</v>
      </c>
      <c r="D25" s="26" t="s">
        <v>211</v>
      </c>
      <c r="E25" s="26"/>
    </row>
    <row r="26" spans="1:5" ht="29.25" customHeight="1">
      <c r="A26" s="26">
        <v>23</v>
      </c>
      <c r="B26" s="114"/>
      <c r="C26" s="29" t="s">
        <v>212</v>
      </c>
      <c r="D26" s="26" t="s">
        <v>213</v>
      </c>
      <c r="E26" s="26"/>
    </row>
    <row r="27" spans="1:5" ht="29.25" customHeight="1">
      <c r="A27" s="26">
        <v>24</v>
      </c>
      <c r="B27" s="115"/>
      <c r="C27" s="29" t="s">
        <v>209</v>
      </c>
      <c r="D27" s="26" t="s">
        <v>210</v>
      </c>
      <c r="E27" s="26"/>
    </row>
    <row r="28" ht="18" customHeight="1"/>
  </sheetData>
  <sheetProtection/>
  <mergeCells count="7">
    <mergeCell ref="A1:E1"/>
    <mergeCell ref="B25:B27"/>
    <mergeCell ref="B4:B9"/>
    <mergeCell ref="B10:B11"/>
    <mergeCell ref="B17:B24"/>
    <mergeCell ref="B14:B16"/>
    <mergeCell ref="B12:B13"/>
  </mergeCells>
  <printOptions/>
  <pageMargins left="0.54" right="0" top="0.58" bottom="0.2362204724409449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shiosyou</dc:creator>
  <cp:keywords/>
  <dc:description/>
  <cp:lastModifiedBy>k2</cp:lastModifiedBy>
  <cp:lastPrinted>2013-01-13T05:59:07Z</cp:lastPrinted>
  <dcterms:created xsi:type="dcterms:W3CDTF">1997-01-08T22:48:59Z</dcterms:created>
  <dcterms:modified xsi:type="dcterms:W3CDTF">2013-01-13T07:53:01Z</dcterms:modified>
  <cp:category/>
  <cp:version/>
  <cp:contentType/>
  <cp:contentStatus/>
</cp:coreProperties>
</file>