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2"/>
  </bookViews>
  <sheets>
    <sheet name="１次予選" sheetId="1" r:id="rId1"/>
    <sheet name="星取表" sheetId="2" r:id="rId2"/>
    <sheet name="決勝T" sheetId="3" r:id="rId3"/>
  </sheets>
  <definedNames>
    <definedName name="_xlnm.Print_Area" localSheetId="0">'１次予選'!$A$1:$AP$43</definedName>
    <definedName name="_xlnm.Print_Area" localSheetId="2">'決勝T'!$A$1:$BK$38</definedName>
  </definedNames>
  <calcPr fullCalcOnLoad="1"/>
</workbook>
</file>

<file path=xl/sharedStrings.xml><?xml version="1.0" encoding="utf-8"?>
<sst xmlns="http://schemas.openxmlformats.org/spreadsheetml/2006/main" count="987" uniqueCount="383">
  <si>
    <t>ＶＳ</t>
  </si>
  <si>
    <t>Ａ３</t>
  </si>
  <si>
    <t>Ａ1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</si>
  <si>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</si>
  <si>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</si>
  <si>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</si>
  <si>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</si>
  <si>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</si>
  <si>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</si>
  <si>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</si>
  <si>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</si>
  <si>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</si>
  <si>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Ａ４</t>
  </si>
  <si>
    <t>Ｃ1</t>
  </si>
  <si>
    <t>Ｃ2</t>
  </si>
  <si>
    <t>Ｃ3</t>
  </si>
  <si>
    <t>Ｃ4</t>
  </si>
  <si>
    <t>Ｃ5</t>
  </si>
  <si>
    <t>Ｄ1</t>
  </si>
  <si>
    <t>Ｄ2</t>
  </si>
  <si>
    <t>Ｄ3</t>
  </si>
  <si>
    <t>Ｄ4</t>
  </si>
  <si>
    <t>Ｄ5</t>
  </si>
  <si>
    <t>Ｅ1</t>
  </si>
  <si>
    <t>Ｅ2</t>
  </si>
  <si>
    <t>Ｅ3</t>
  </si>
  <si>
    <t>Ｅ4</t>
  </si>
  <si>
    <t>Ｅ5</t>
  </si>
  <si>
    <t>Ｆ1</t>
  </si>
  <si>
    <t>Ｆ2</t>
  </si>
  <si>
    <t>Ｆ3</t>
  </si>
  <si>
    <t>Ｆ4</t>
  </si>
  <si>
    <t>Ｆ5</t>
  </si>
  <si>
    <t>Ｇ1</t>
  </si>
  <si>
    <t>Ｇ2</t>
  </si>
  <si>
    <t>Ｇ3</t>
  </si>
  <si>
    <t>Ｇ4</t>
  </si>
  <si>
    <t>Ｇ5</t>
  </si>
  <si>
    <t>Ｈ1</t>
  </si>
  <si>
    <t>Ｈ2</t>
  </si>
  <si>
    <t>Ｈ3</t>
  </si>
  <si>
    <t>Ｈ4</t>
  </si>
  <si>
    <t>Ｈ5</t>
  </si>
  <si>
    <t>Ａ２</t>
  </si>
  <si>
    <t>Ａ4</t>
  </si>
  <si>
    <t>Ａ５</t>
  </si>
  <si>
    <t>Ａ2</t>
  </si>
  <si>
    <t>Ａ</t>
  </si>
  <si>
    <t>Ｂ</t>
  </si>
  <si>
    <t>C</t>
  </si>
  <si>
    <t>Ｄ</t>
  </si>
  <si>
    <t>Ｂ３</t>
  </si>
  <si>
    <t>Ｂ４</t>
  </si>
  <si>
    <t>Ｂ1</t>
  </si>
  <si>
    <t>Ｂ２</t>
  </si>
  <si>
    <t>Ｂ５</t>
  </si>
  <si>
    <t>Ｃ３</t>
  </si>
  <si>
    <t>Ｃ4</t>
  </si>
  <si>
    <t>Ｃ2</t>
  </si>
  <si>
    <t>Ｃ４</t>
  </si>
  <si>
    <t>Ｃ２</t>
  </si>
  <si>
    <t>Ｃ５</t>
  </si>
  <si>
    <t>Ｄ3</t>
  </si>
  <si>
    <t>Ｄ4</t>
  </si>
  <si>
    <t>Ｄ2</t>
  </si>
  <si>
    <t>Ｄ４</t>
  </si>
  <si>
    <t>Ｄ２</t>
  </si>
  <si>
    <t>Ｄ５</t>
  </si>
  <si>
    <t>Ｄ３</t>
  </si>
  <si>
    <t>Ｅ</t>
  </si>
  <si>
    <t>Ｆ</t>
  </si>
  <si>
    <t>Ｇ</t>
  </si>
  <si>
    <t>Ｇ3</t>
  </si>
  <si>
    <t>Ｇ4</t>
  </si>
  <si>
    <t>Ｇ４</t>
  </si>
  <si>
    <t>Ｇ２</t>
  </si>
  <si>
    <t>Ｇ５</t>
  </si>
  <si>
    <t>Ｈ</t>
  </si>
  <si>
    <t>Ｈ3</t>
  </si>
  <si>
    <t>Ｈ2</t>
  </si>
  <si>
    <t>Ｈ４</t>
  </si>
  <si>
    <t>Ｈ２</t>
  </si>
  <si>
    <t>Ｈ５</t>
  </si>
  <si>
    <t>Ｈ３</t>
  </si>
  <si>
    <t>Ｇ2</t>
  </si>
  <si>
    <t>Ｇ３</t>
  </si>
  <si>
    <t>を手動で入力する。</t>
  </si>
  <si>
    <t>負け＝●</t>
  </si>
  <si>
    <t>引分け＝△</t>
  </si>
  <si>
    <t>勝ち＝○</t>
  </si>
  <si>
    <t>得点・失点は、別シートの組合せ表に入力すれば自動的に記入されます。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</si>
  <si>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</si>
  <si>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</si>
  <si>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</si>
  <si>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</si>
  <si>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</si>
  <si>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</si>
  <si>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</si>
  <si>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</si>
  <si>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</si>
  <si>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準優勝</t>
  </si>
  <si>
    <t>第３位</t>
  </si>
  <si>
    <t>第４位</t>
  </si>
  <si>
    <t>優　勝</t>
  </si>
  <si>
    <t>出場チーム</t>
  </si>
  <si>
    <t>A-1</t>
  </si>
  <si>
    <t>A-2</t>
  </si>
  <si>
    <t>B-1</t>
  </si>
  <si>
    <t>B-2</t>
  </si>
  <si>
    <t>C-1</t>
  </si>
  <si>
    <t>C-2</t>
  </si>
  <si>
    <t>D-1</t>
  </si>
  <si>
    <t>D-2</t>
  </si>
  <si>
    <t>E-1</t>
  </si>
  <si>
    <t>E-2</t>
  </si>
  <si>
    <t>F-1</t>
  </si>
  <si>
    <t>F-2</t>
  </si>
  <si>
    <t>G-1</t>
  </si>
  <si>
    <t>G-2</t>
  </si>
  <si>
    <t>H-1</t>
  </si>
  <si>
    <t>H-2</t>
  </si>
  <si>
    <t>引分け時　5-5　後　ＰＫ戦</t>
  </si>
  <si>
    <t>-</t>
  </si>
  <si>
    <t>Ｄ2</t>
  </si>
  <si>
    <t>Ｄ５</t>
  </si>
  <si>
    <t>Ｈ4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</si>
  <si>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</si>
  <si>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</si>
  <si>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</si>
  <si>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</si>
  <si>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</si>
  <si>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</si>
  <si>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</si>
  <si>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</si>
  <si>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</si>
  <si>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</si>
  <si>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</si>
  <si>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</si>
  <si>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</si>
  <si>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</si>
  <si>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</si>
  <si>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中央B-1</t>
  </si>
  <si>
    <t>中央B-2</t>
  </si>
  <si>
    <t>中央B-3</t>
  </si>
  <si>
    <t>中央B-4</t>
  </si>
  <si>
    <t>仙南B-1</t>
  </si>
  <si>
    <t>仙南B-2</t>
  </si>
  <si>
    <t>仙南B-3</t>
  </si>
  <si>
    <t>仙南B-4</t>
  </si>
  <si>
    <t>若林B-1</t>
  </si>
  <si>
    <t>若林B-2</t>
  </si>
  <si>
    <t>宮城野B-1</t>
  </si>
  <si>
    <t>宮城野B-2</t>
  </si>
  <si>
    <t>太白B-1</t>
  </si>
  <si>
    <t>太白B-2</t>
  </si>
  <si>
    <t>太白B-3</t>
  </si>
  <si>
    <t>太白B-4</t>
  </si>
  <si>
    <t>青葉B-1</t>
  </si>
  <si>
    <t>青葉B-2</t>
  </si>
  <si>
    <t>青葉B-3</t>
  </si>
  <si>
    <t>青葉B-4</t>
  </si>
  <si>
    <t>青葉B-5</t>
  </si>
  <si>
    <t>泉B-1</t>
  </si>
  <si>
    <t>泉B-2</t>
  </si>
  <si>
    <t>泉B-3</t>
  </si>
  <si>
    <t>泉B-4</t>
  </si>
  <si>
    <t>泉B-5</t>
  </si>
  <si>
    <t>石巻B-1</t>
  </si>
  <si>
    <t>石巻B-2</t>
  </si>
  <si>
    <t>石巻B-3</t>
  </si>
  <si>
    <t>大崎B-1</t>
  </si>
  <si>
    <t>大崎B-2</t>
  </si>
  <si>
    <t>大崎B-3</t>
  </si>
  <si>
    <t>大崎B-4</t>
  </si>
  <si>
    <t>県北B-1</t>
  </si>
  <si>
    <t>県北B-2</t>
  </si>
  <si>
    <t>仙台中田</t>
  </si>
  <si>
    <t>なかのFC</t>
  </si>
  <si>
    <t>蛇田ＦＣ</t>
  </si>
  <si>
    <t>仙南B-5</t>
  </si>
  <si>
    <t>FC中山</t>
  </si>
  <si>
    <t>ベガルタＧ　①</t>
  </si>
  <si>
    <t>ベガルタＧ　②</t>
  </si>
  <si>
    <t>Ｂ2</t>
  </si>
  <si>
    <t>Ｂ５</t>
  </si>
  <si>
    <t>Ｂ１</t>
  </si>
  <si>
    <t>Ｂ３</t>
  </si>
  <si>
    <t>Ｂ４</t>
  </si>
  <si>
    <t>Ｂ1</t>
  </si>
  <si>
    <t>Ｃ2</t>
  </si>
  <si>
    <t>Ｃ５</t>
  </si>
  <si>
    <t>Ｃ４</t>
  </si>
  <si>
    <t>Ｃ３</t>
  </si>
  <si>
    <t>Ｃ1</t>
  </si>
  <si>
    <t>Ｄ2</t>
  </si>
  <si>
    <t>Ｄ４</t>
  </si>
  <si>
    <t>Ｄ３</t>
  </si>
  <si>
    <t>Ｄ1</t>
  </si>
  <si>
    <t>Ｅ2</t>
  </si>
  <si>
    <t>Ｅ５</t>
  </si>
  <si>
    <t>Ｅ1</t>
  </si>
  <si>
    <t>Ｅ３</t>
  </si>
  <si>
    <t>Ｅ４</t>
  </si>
  <si>
    <t>Ｆ2</t>
  </si>
  <si>
    <t>Ｆ５</t>
  </si>
  <si>
    <t>Ｆ1</t>
  </si>
  <si>
    <t>Ｆ３</t>
  </si>
  <si>
    <t>Ｆ2</t>
  </si>
  <si>
    <t>Ｆ４</t>
  </si>
  <si>
    <t>ベガルタ人工芝Ｇ　①</t>
  </si>
  <si>
    <t>ベガルタ人工芝Ｇ　②</t>
  </si>
  <si>
    <t>Ｅ4</t>
  </si>
  <si>
    <t>Ｅ3</t>
  </si>
  <si>
    <t>Ｅ２</t>
  </si>
  <si>
    <t>Ｆ4</t>
  </si>
  <si>
    <t>Ｆ3</t>
  </si>
  <si>
    <t>Ｆ２</t>
  </si>
  <si>
    <t>Ｇ2</t>
  </si>
  <si>
    <t>Ｇ３</t>
  </si>
  <si>
    <t>会場・岩沼陸上競技場</t>
  </si>
  <si>
    <t>試合時間　15-5-15</t>
  </si>
  <si>
    <t>コパＦＣ</t>
  </si>
  <si>
    <t>茂庭台</t>
  </si>
  <si>
    <t>RED EAST</t>
  </si>
  <si>
    <t>茂庭台小学校</t>
  </si>
  <si>
    <t>会場　ベガルタ人工芝Ｇ・岩沼陸上競技場</t>
  </si>
  <si>
    <t>準決勝・３決戦・決勝戦（9月21日）</t>
  </si>
  <si>
    <t>（延長戦は21日の試合のみ）</t>
  </si>
  <si>
    <t>岩陸-①</t>
  </si>
  <si>
    <t>ベガ-①</t>
  </si>
  <si>
    <t>ベガ-②</t>
  </si>
  <si>
    <t>岩陸-②</t>
  </si>
  <si>
    <t>太白B-5</t>
  </si>
  <si>
    <t>泉B-6</t>
  </si>
  <si>
    <t>クォーレ</t>
  </si>
  <si>
    <t>シューレ</t>
  </si>
  <si>
    <t>岩沼陸上競技　①</t>
  </si>
  <si>
    <t>岩沼陸上競技　②</t>
  </si>
  <si>
    <t>岩沼西</t>
  </si>
  <si>
    <t>気仙沼</t>
  </si>
  <si>
    <t>2014　第３３回　ミヤギテレビ杯　　宮城県サッカースポーツ少年団　４年生大会　　予選リーグ組合せ　　　2014年9月13、14日</t>
  </si>
  <si>
    <t>松島ＦＢＣ ①</t>
  </si>
  <si>
    <t>松島ＦＢＣ ②</t>
  </si>
  <si>
    <t>中野栄小学校</t>
  </si>
  <si>
    <t>鶴巻小学校</t>
  </si>
  <si>
    <t>2014　第33回　ミヤギテレビ杯　宮城県サッカースポーツ少年団　４年生大会　　予選戦績表</t>
  </si>
  <si>
    <t>２０１４年　第３３回　ミヤギテレビ杯　宮城県サッカースポーツ少年団　４年生大会　決勝トーナメント</t>
  </si>
  <si>
    <t>１回戦・準々決勝（9月15日）</t>
  </si>
  <si>
    <t>古城FC</t>
  </si>
  <si>
    <t>愛子</t>
  </si>
  <si>
    <t>ベガルタ</t>
  </si>
  <si>
    <t>コバルトーレ</t>
  </si>
  <si>
    <t>予選リーグ（１５分ハーフ）　　９月１３日（土）</t>
  </si>
  <si>
    <t>予選リーグ（１５分ハーフ）　　９月１４日（日）</t>
  </si>
  <si>
    <t>審判・・対戦表第１試合を第５試合チームその後、試合終了後実施、主審は中央の数字チームとする。</t>
  </si>
  <si>
    <t>石巻B-4</t>
  </si>
  <si>
    <t>県北B-3</t>
  </si>
  <si>
    <t>コパＦＣ</t>
  </si>
  <si>
    <t>シューレ</t>
  </si>
  <si>
    <t>ＡＳＫ</t>
  </si>
  <si>
    <t>TOMIYA</t>
  </si>
  <si>
    <t>鶴ケ谷</t>
  </si>
  <si>
    <t>マリソル</t>
  </si>
  <si>
    <t>富ケ丘</t>
  </si>
  <si>
    <t>クォーレ</t>
  </si>
  <si>
    <t>なかのFC</t>
  </si>
  <si>
    <t>2014/9/13～14 開催</t>
  </si>
  <si>
    <t>鶴ケ谷東小学校</t>
  </si>
  <si>
    <t>鶴巻/鶴ケ谷東小学校</t>
  </si>
  <si>
    <t>石巻ＦＣ</t>
  </si>
  <si>
    <t>コバルトーレ</t>
  </si>
  <si>
    <t>渡  波</t>
  </si>
  <si>
    <t>槻木ＦＣ</t>
  </si>
  <si>
    <t>荒  浜</t>
  </si>
  <si>
    <t>わたり</t>
  </si>
  <si>
    <t>船迫ＦＣ</t>
  </si>
  <si>
    <t>アバンＳＣ</t>
  </si>
  <si>
    <t>T    Ｎ</t>
  </si>
  <si>
    <t>エナブル</t>
  </si>
  <si>
    <t>鹿折ＦＣ</t>
  </si>
  <si>
    <t>ウィステリア</t>
  </si>
  <si>
    <t>マリソル</t>
  </si>
  <si>
    <t>なかのFC</t>
  </si>
  <si>
    <t>クォーレ</t>
  </si>
  <si>
    <t>ベガルタ</t>
  </si>
  <si>
    <t>舘</t>
  </si>
  <si>
    <t>RED EAST</t>
  </si>
  <si>
    <t>RED EAST</t>
  </si>
  <si>
    <t>アルコ</t>
  </si>
  <si>
    <t>ジュニオール</t>
  </si>
  <si>
    <t>将　監</t>
  </si>
  <si>
    <t>三本木</t>
  </si>
  <si>
    <t>あすなろ</t>
  </si>
  <si>
    <t>田　尻</t>
  </si>
  <si>
    <t>小牛田</t>
  </si>
  <si>
    <t>B1</t>
  </si>
  <si>
    <t>B2</t>
  </si>
  <si>
    <t>B3</t>
  </si>
  <si>
    <t>B4</t>
  </si>
  <si>
    <t>B5</t>
  </si>
  <si>
    <t>S・KSC</t>
  </si>
  <si>
    <t>S・KSC</t>
  </si>
  <si>
    <t>コパＦＣ</t>
  </si>
  <si>
    <t>TOMIYA</t>
  </si>
  <si>
    <t>コバルトーレ</t>
  </si>
  <si>
    <t>あすなろ</t>
  </si>
  <si>
    <t>シューレ</t>
  </si>
  <si>
    <t>ウィステリア</t>
  </si>
  <si>
    <t>アバンＳＣ</t>
  </si>
  <si>
    <t>ジュニオール</t>
  </si>
  <si>
    <t>わたり</t>
  </si>
  <si>
    <t>ＡＳＫ</t>
  </si>
  <si>
    <t>エナブル</t>
  </si>
  <si>
    <t>アルコ</t>
  </si>
  <si>
    <t>T    Ｎ</t>
  </si>
  <si>
    <t>柳生河川敷Ｇ</t>
  </si>
  <si>
    <t>○</t>
  </si>
  <si>
    <t>●</t>
  </si>
  <si>
    <t>●</t>
  </si>
  <si>
    <t>△</t>
  </si>
  <si>
    <t>●</t>
  </si>
  <si>
    <t>●</t>
  </si>
  <si>
    <t>○</t>
  </si>
  <si>
    <t>○</t>
  </si>
  <si>
    <t>●</t>
  </si>
  <si>
    <t>●</t>
  </si>
  <si>
    <t>○</t>
  </si>
  <si>
    <t>△</t>
  </si>
  <si>
    <t>△</t>
  </si>
  <si>
    <t>●</t>
  </si>
  <si>
    <t>○</t>
  </si>
  <si>
    <t>●</t>
  </si>
  <si>
    <t>○</t>
  </si>
  <si>
    <t>△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</si>
  <si>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</si>
  <si>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</si>
  <si>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</si>
  <si>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</si>
  <si>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</si>
  <si>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</si>
  <si>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</si>
  <si>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</si>
  <si>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</si>
  <si>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</si>
  <si>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</si>
  <si>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</si>
  <si>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</si>
  <si>
    <t>●</t>
  </si>
  <si>
    <t>○</t>
  </si>
  <si>
    <t>●</t>
  </si>
  <si>
    <t>○</t>
  </si>
  <si>
    <t>△</t>
  </si>
  <si>
    <t>○</t>
  </si>
  <si>
    <t>○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</si>
  <si>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</si>
  <si>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</si>
  <si>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</si>
  <si>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</si>
  <si>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</si>
  <si>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</si>
  <si>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</si>
  <si>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</si>
  <si>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</si>
  <si>
    <t>●</t>
  </si>
  <si>
    <t>○</t>
  </si>
  <si>
    <t>●</t>
  </si>
  <si>
    <t>●</t>
  </si>
  <si>
    <t>○</t>
  </si>
  <si>
    <t>●</t>
  </si>
  <si>
    <t>●</t>
  </si>
  <si>
    <t>△</t>
  </si>
  <si>
    <t>○</t>
  </si>
  <si>
    <t>●</t>
  </si>
  <si>
    <t>ベガルタ仙台</t>
  </si>
  <si>
    <t>荒浜ジュニオール</t>
  </si>
  <si>
    <t>三本木ＦＣ</t>
  </si>
  <si>
    <t>マリソル松島</t>
  </si>
  <si>
    <t>P</t>
  </si>
  <si>
    <t>K</t>
  </si>
  <si>
    <t>コバルトーレ女川</t>
  </si>
  <si>
    <t>アバンツァーレ仙台</t>
  </si>
  <si>
    <t>Ｆ.Ｃ.ＡＳＫ</t>
  </si>
  <si>
    <t>（※決勝戦1-1からの延長戦　3-1）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</si>
</sst>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10"/>
      <name val="ＭＳ Ｐゴシック"/>
      <family val="3"/>
    </font>
    <font>
      <b/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HG丸ｺﾞｼｯｸM-PRO"/>
      <family val="3"/>
    </font>
    <font>
      <sz val="10"/>
      <color indexed="3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8"/>
      <color rgb="FF0070C0"/>
      <name val="HG丸ｺﾞｼｯｸM-PRO"/>
      <family val="3"/>
    </font>
    <font>
      <sz val="10"/>
      <color rgb="FF0070C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20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15" xfId="0" applyFont="1" applyBorder="1" applyAlignment="1">
      <alignment vertical="center" textRotation="255" shrinkToFit="1"/>
    </xf>
    <xf numFmtId="0" fontId="3" fillId="0" borderId="16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vertical="center" textRotation="255" shrinkToFit="1"/>
    </xf>
    <xf numFmtId="0" fontId="3" fillId="0" borderId="17" xfId="0" applyFont="1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3" fillId="0" borderId="0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shrinkToFit="1"/>
    </xf>
    <xf numFmtId="56" fontId="3" fillId="0" borderId="0" xfId="0" applyNumberFormat="1" applyFont="1" applyBorder="1" applyAlignment="1">
      <alignment horizontal="center" shrinkToFit="1"/>
    </xf>
    <xf numFmtId="20" fontId="3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7" fontId="3" fillId="0" borderId="31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6" fontId="3" fillId="0" borderId="4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176" fontId="16" fillId="0" borderId="38" xfId="0" applyNumberFormat="1" applyFont="1" applyBorder="1" applyAlignment="1">
      <alignment horizontal="center" vertical="center" shrinkToFit="1"/>
    </xf>
    <xf numFmtId="176" fontId="16" fillId="0" borderId="45" xfId="0" applyNumberFormat="1" applyFont="1" applyBorder="1" applyAlignment="1">
      <alignment horizontal="center" vertical="center" shrinkToFit="1"/>
    </xf>
    <xf numFmtId="176" fontId="16" fillId="0" borderId="35" xfId="0" applyNumberFormat="1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vertical="center" textRotation="255" shrinkToFit="1"/>
    </xf>
    <xf numFmtId="0" fontId="3" fillId="0" borderId="49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center" textRotation="255" shrinkToFit="1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 vertical="center" textRotation="255" shrinkToFit="1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20" fontId="3" fillId="0" borderId="17" xfId="0" applyNumberFormat="1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vertical="center" textRotation="255" shrinkToFit="1"/>
    </xf>
    <xf numFmtId="0" fontId="3" fillId="0" borderId="49" xfId="0" applyFont="1" applyBorder="1" applyAlignment="1">
      <alignment vertical="center" textRotation="255" shrinkToFit="1"/>
    </xf>
    <xf numFmtId="0" fontId="3" fillId="0" borderId="49" xfId="0" applyFont="1" applyBorder="1" applyAlignment="1">
      <alignment/>
    </xf>
    <xf numFmtId="0" fontId="3" fillId="0" borderId="56" xfId="0" applyFont="1" applyBorder="1" applyAlignment="1">
      <alignment/>
    </xf>
    <xf numFmtId="0" fontId="53" fillId="0" borderId="0" xfId="0" applyFont="1" applyBorder="1" applyAlignment="1">
      <alignment horizontal="right" textRotation="255" shrinkToFit="1"/>
    </xf>
    <xf numFmtId="0" fontId="53" fillId="0" borderId="48" xfId="0" applyFont="1" applyBorder="1" applyAlignment="1">
      <alignment horizontal="right" textRotation="255" shrinkToFit="1"/>
    </xf>
    <xf numFmtId="0" fontId="53" fillId="0" borderId="17" xfId="0" applyFont="1" applyBorder="1" applyAlignment="1">
      <alignment horizontal="center" vertical="center" textRotation="255" shrinkToFit="1"/>
    </xf>
    <xf numFmtId="0" fontId="53" fillId="0" borderId="55" xfId="0" applyFont="1" applyBorder="1" applyAlignment="1">
      <alignment horizontal="center" vertical="center"/>
    </xf>
    <xf numFmtId="0" fontId="52" fillId="0" borderId="0" xfId="0" applyFont="1" applyAlignment="1">
      <alignment/>
    </xf>
    <xf numFmtId="20" fontId="3" fillId="0" borderId="48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20" fontId="3" fillId="0" borderId="0" xfId="0" applyNumberFormat="1" applyFont="1" applyBorder="1" applyAlignment="1">
      <alignment/>
    </xf>
    <xf numFmtId="0" fontId="0" fillId="0" borderId="52" xfId="0" applyBorder="1" applyAlignment="1">
      <alignment vertical="center" textRotation="255" shrinkToFit="1"/>
    </xf>
    <xf numFmtId="0" fontId="0" fillId="0" borderId="53" xfId="0" applyBorder="1" applyAlignment="1">
      <alignment vertical="center" textRotation="255" shrinkToFit="1"/>
    </xf>
    <xf numFmtId="0" fontId="52" fillId="0" borderId="0" xfId="0" applyFont="1" applyBorder="1" applyAlignment="1">
      <alignment horizontal="center" vertical="center" textRotation="255" shrinkToFit="1"/>
    </xf>
    <xf numFmtId="0" fontId="3" fillId="0" borderId="52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0" xfId="0" applyFont="1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24" xfId="0" applyFont="1" applyFill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left" shrinkToFit="1"/>
    </xf>
    <xf numFmtId="0" fontId="3" fillId="0" borderId="75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20" fontId="13" fillId="0" borderId="0" xfId="0" applyNumberFormat="1" applyFont="1" applyBorder="1" applyAlignment="1">
      <alignment horizontal="center" shrinkToFit="1"/>
    </xf>
    <xf numFmtId="20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20" fontId="3" fillId="0" borderId="14" xfId="0" applyNumberFormat="1" applyFont="1" applyBorder="1" applyAlignment="1">
      <alignment horizontal="center" shrinkToFit="1"/>
    </xf>
    <xf numFmtId="20" fontId="3" fillId="0" borderId="0" xfId="0" applyNumberFormat="1" applyFont="1" applyBorder="1" applyAlignment="1">
      <alignment horizontal="center" shrinkToFit="1"/>
    </xf>
    <xf numFmtId="20" fontId="13" fillId="0" borderId="14" xfId="0" applyNumberFormat="1" applyFont="1" applyBorder="1" applyAlignment="1">
      <alignment horizontal="center" shrinkToFit="1"/>
    </xf>
    <xf numFmtId="20" fontId="3" fillId="0" borderId="15" xfId="0" applyNumberFormat="1" applyFont="1" applyBorder="1" applyAlignment="1">
      <alignment horizontal="center" shrinkToFit="1"/>
    </xf>
    <xf numFmtId="20" fontId="13" fillId="0" borderId="15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2" fillId="0" borderId="17" xfId="0" applyFont="1" applyBorder="1" applyAlignment="1">
      <alignment horizontal="center" shrinkToFit="1"/>
    </xf>
    <xf numFmtId="0" fontId="3" fillId="0" borderId="0" xfId="0" applyFont="1" applyAlignment="1">
      <alignment horizontal="left" shrinkToFit="1"/>
    </xf>
    <xf numFmtId="56" fontId="2" fillId="0" borderId="0" xfId="0" applyNumberFormat="1" applyFont="1" applyBorder="1" applyAlignment="1">
      <alignment horizontal="center" shrinkToFit="1"/>
    </xf>
    <xf numFmtId="56" fontId="2" fillId="0" borderId="18" xfId="0" applyNumberFormat="1" applyFont="1" applyBorder="1" applyAlignment="1">
      <alignment horizont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76200</xdr:rowOff>
    </xdr:from>
    <xdr:to>
      <xdr:col>5</xdr:col>
      <xdr:colOff>0</xdr:colOff>
      <xdr:row>15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57250" y="275272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showGridLines="0" zoomScalePageLayoutView="0" workbookViewId="0" topLeftCell="A1">
      <selection activeCell="A1" sqref="A1:BK1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44" width="11.75390625" style="1" customWidth="1"/>
    <col min="45" max="45" width="16.625" style="2" customWidth="1"/>
    <col min="46" max="51" width="6.375" style="1" customWidth="1"/>
    <col min="52" max="16384" width="9.00390625" style="1" customWidth="1"/>
  </cols>
  <sheetData>
    <row r="1" spans="1:45" ht="25.5" customHeight="1">
      <c r="A1" s="168" t="s">
        <v>240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S1" s="2" t="s">
        <v>99</v>
      </c>
    </row>
    <row r="2" spans="3:45" s="2" customFormat="1" ht="12">
      <c r="C2" s="165" t="s">
        <v>126</v>
      </c>
      <c r="D2" s="165"/>
      <c r="E2" s="165"/>
      <c r="F2" s="165"/>
      <c r="G2" s="165"/>
      <c r="H2" s="165" t="s">
        <v>127</v>
      </c>
      <c r="I2" s="165"/>
      <c r="J2" s="165"/>
      <c r="K2" s="165"/>
      <c r="L2" s="165"/>
      <c r="M2" s="165" t="s">
        <v>128</v>
      </c>
      <c r="N2" s="165"/>
      <c r="O2" s="165"/>
      <c r="P2" s="165"/>
      <c r="Q2" s="165"/>
      <c r="R2" s="165" t="s">
        <v>129</v>
      </c>
      <c r="S2" s="165"/>
      <c r="T2" s="165"/>
      <c r="U2" s="165"/>
      <c r="V2" s="165"/>
      <c r="W2" s="165" t="s">
        <v>130</v>
      </c>
      <c r="X2" s="165"/>
      <c r="Y2" s="165"/>
      <c r="Z2" s="165"/>
      <c r="AA2" s="165"/>
      <c r="AB2" s="165" t="s">
        <v>131</v>
      </c>
      <c r="AC2" s="165"/>
      <c r="AD2" s="165"/>
      <c r="AE2" s="165"/>
      <c r="AF2" s="165"/>
      <c r="AG2" s="165" t="s">
        <v>132</v>
      </c>
      <c r="AH2" s="165"/>
      <c r="AI2" s="165"/>
      <c r="AJ2" s="165"/>
      <c r="AK2" s="165"/>
      <c r="AL2" s="165" t="s">
        <v>133</v>
      </c>
      <c r="AM2" s="165"/>
      <c r="AN2" s="165"/>
      <c r="AO2" s="165"/>
      <c r="AP2" s="165"/>
      <c r="AR2" s="2" t="s">
        <v>145</v>
      </c>
      <c r="AS2" s="5" t="s">
        <v>238</v>
      </c>
    </row>
    <row r="3" spans="3:45" s="2" customFormat="1" ht="18" customHeight="1">
      <c r="C3" s="5" t="s">
        <v>8</v>
      </c>
      <c r="D3" s="162" t="s">
        <v>301</v>
      </c>
      <c r="E3" s="163"/>
      <c r="F3" s="163"/>
      <c r="G3" s="164"/>
      <c r="H3" s="100" t="s">
        <v>295</v>
      </c>
      <c r="I3" s="162" t="s">
        <v>238</v>
      </c>
      <c r="J3" s="163"/>
      <c r="K3" s="163"/>
      <c r="L3" s="164"/>
      <c r="M3" s="5" t="s">
        <v>13</v>
      </c>
      <c r="N3" s="162" t="s">
        <v>284</v>
      </c>
      <c r="O3" s="163"/>
      <c r="P3" s="163"/>
      <c r="Q3" s="164"/>
      <c r="R3" s="5" t="s">
        <v>18</v>
      </c>
      <c r="S3" s="162" t="s">
        <v>303</v>
      </c>
      <c r="T3" s="163"/>
      <c r="U3" s="163"/>
      <c r="V3" s="164"/>
      <c r="W3" s="5" t="s">
        <v>23</v>
      </c>
      <c r="X3" s="162" t="s">
        <v>279</v>
      </c>
      <c r="Y3" s="163"/>
      <c r="Z3" s="163"/>
      <c r="AA3" s="164"/>
      <c r="AB3" s="5" t="s">
        <v>28</v>
      </c>
      <c r="AC3" s="162" t="s">
        <v>283</v>
      </c>
      <c r="AD3" s="163"/>
      <c r="AE3" s="163"/>
      <c r="AF3" s="164"/>
      <c r="AG3" s="5" t="s">
        <v>33</v>
      </c>
      <c r="AH3" s="162" t="s">
        <v>222</v>
      </c>
      <c r="AI3" s="163"/>
      <c r="AJ3" s="163"/>
      <c r="AK3" s="164"/>
      <c r="AL3" s="5" t="s">
        <v>38</v>
      </c>
      <c r="AM3" s="162" t="s">
        <v>269</v>
      </c>
      <c r="AN3" s="163"/>
      <c r="AO3" s="163"/>
      <c r="AP3" s="164"/>
      <c r="AR3" s="2" t="s">
        <v>146</v>
      </c>
      <c r="AS3" s="5" t="s">
        <v>272</v>
      </c>
    </row>
    <row r="4" spans="3:45" s="2" customFormat="1" ht="18" customHeight="1">
      <c r="C4" s="5" t="s">
        <v>3</v>
      </c>
      <c r="D4" s="162" t="s">
        <v>305</v>
      </c>
      <c r="E4" s="163"/>
      <c r="F4" s="163"/>
      <c r="G4" s="164"/>
      <c r="H4" s="5" t="s">
        <v>296</v>
      </c>
      <c r="I4" s="162" t="s">
        <v>261</v>
      </c>
      <c r="J4" s="163"/>
      <c r="K4" s="163"/>
      <c r="L4" s="164"/>
      <c r="M4" s="5" t="s">
        <v>14</v>
      </c>
      <c r="N4" s="162" t="s">
        <v>272</v>
      </c>
      <c r="O4" s="163"/>
      <c r="P4" s="163"/>
      <c r="Q4" s="164"/>
      <c r="R4" s="5" t="s">
        <v>19</v>
      </c>
      <c r="S4" s="162" t="s">
        <v>291</v>
      </c>
      <c r="T4" s="163"/>
      <c r="U4" s="163"/>
      <c r="V4" s="164"/>
      <c r="W4" s="5" t="s">
        <v>24</v>
      </c>
      <c r="X4" s="162" t="s">
        <v>282</v>
      </c>
      <c r="Y4" s="163"/>
      <c r="Z4" s="163"/>
      <c r="AA4" s="164"/>
      <c r="AB4" s="5" t="s">
        <v>29</v>
      </c>
      <c r="AC4" s="162" t="s">
        <v>302</v>
      </c>
      <c r="AD4" s="163"/>
      <c r="AE4" s="163"/>
      <c r="AF4" s="164"/>
      <c r="AG4" s="5" t="s">
        <v>34</v>
      </c>
      <c r="AH4" s="162" t="s">
        <v>307</v>
      </c>
      <c r="AI4" s="163"/>
      <c r="AJ4" s="163"/>
      <c r="AK4" s="164"/>
      <c r="AL4" s="5" t="s">
        <v>39</v>
      </c>
      <c r="AM4" s="162" t="s">
        <v>306</v>
      </c>
      <c r="AN4" s="163"/>
      <c r="AO4" s="163"/>
      <c r="AP4" s="164"/>
      <c r="AR4" s="2" t="s">
        <v>147</v>
      </c>
      <c r="AS4" s="5" t="s">
        <v>273</v>
      </c>
    </row>
    <row r="5" spans="3:45" s="2" customFormat="1" ht="18" customHeight="1">
      <c r="C5" s="5" t="s">
        <v>4</v>
      </c>
      <c r="D5" s="162" t="s">
        <v>239</v>
      </c>
      <c r="E5" s="163"/>
      <c r="F5" s="163"/>
      <c r="G5" s="164"/>
      <c r="H5" s="5" t="s">
        <v>297</v>
      </c>
      <c r="I5" s="162" t="s">
        <v>285</v>
      </c>
      <c r="J5" s="163"/>
      <c r="K5" s="163"/>
      <c r="L5" s="164"/>
      <c r="M5" s="5" t="s">
        <v>15</v>
      </c>
      <c r="N5" s="162" t="s">
        <v>304</v>
      </c>
      <c r="O5" s="163"/>
      <c r="P5" s="163"/>
      <c r="Q5" s="164"/>
      <c r="R5" s="5" t="s">
        <v>20</v>
      </c>
      <c r="S5" s="162" t="s">
        <v>286</v>
      </c>
      <c r="T5" s="163"/>
      <c r="U5" s="163"/>
      <c r="V5" s="164"/>
      <c r="W5" s="5" t="s">
        <v>25</v>
      </c>
      <c r="X5" s="162" t="s">
        <v>273</v>
      </c>
      <c r="Y5" s="163"/>
      <c r="Z5" s="163"/>
      <c r="AA5" s="164"/>
      <c r="AB5" s="5" t="s">
        <v>30</v>
      </c>
      <c r="AC5" s="162" t="s">
        <v>293</v>
      </c>
      <c r="AD5" s="163"/>
      <c r="AE5" s="163"/>
      <c r="AF5" s="164"/>
      <c r="AG5" s="5" t="s">
        <v>35</v>
      </c>
      <c r="AH5" s="162" t="s">
        <v>248</v>
      </c>
      <c r="AI5" s="163"/>
      <c r="AJ5" s="163"/>
      <c r="AK5" s="164"/>
      <c r="AL5" s="5" t="s">
        <v>40</v>
      </c>
      <c r="AM5" s="162" t="s">
        <v>176</v>
      </c>
      <c r="AN5" s="163"/>
      <c r="AO5" s="163"/>
      <c r="AP5" s="164"/>
      <c r="AR5" s="2" t="s">
        <v>148</v>
      </c>
      <c r="AS5" s="5" t="s">
        <v>274</v>
      </c>
    </row>
    <row r="6" spans="3:45" s="2" customFormat="1" ht="18" customHeight="1">
      <c r="C6" s="5" t="s">
        <v>5</v>
      </c>
      <c r="D6" s="162" t="s">
        <v>281</v>
      </c>
      <c r="E6" s="163"/>
      <c r="F6" s="163"/>
      <c r="G6" s="164"/>
      <c r="H6" s="5" t="s">
        <v>298</v>
      </c>
      <c r="I6" s="162" t="s">
        <v>311</v>
      </c>
      <c r="J6" s="163"/>
      <c r="K6" s="163"/>
      <c r="L6" s="164"/>
      <c r="M6" s="5" t="s">
        <v>16</v>
      </c>
      <c r="N6" s="162" t="s">
        <v>314</v>
      </c>
      <c r="O6" s="163"/>
      <c r="P6" s="163"/>
      <c r="Q6" s="164"/>
      <c r="R6" s="5" t="s">
        <v>21</v>
      </c>
      <c r="S6" s="162" t="s">
        <v>313</v>
      </c>
      <c r="T6" s="163"/>
      <c r="U6" s="163"/>
      <c r="V6" s="164"/>
      <c r="W6" s="5" t="s">
        <v>26</v>
      </c>
      <c r="X6" s="162" t="s">
        <v>271</v>
      </c>
      <c r="Y6" s="163"/>
      <c r="Z6" s="163"/>
      <c r="AA6" s="164"/>
      <c r="AB6" s="5" t="s">
        <v>31</v>
      </c>
      <c r="AC6" s="162" t="s">
        <v>294</v>
      </c>
      <c r="AD6" s="163"/>
      <c r="AE6" s="163"/>
      <c r="AF6" s="164"/>
      <c r="AG6" s="5" t="s">
        <v>36</v>
      </c>
      <c r="AH6" s="162" t="s">
        <v>308</v>
      </c>
      <c r="AI6" s="163"/>
      <c r="AJ6" s="163"/>
      <c r="AK6" s="164"/>
      <c r="AL6" s="5" t="s">
        <v>41</v>
      </c>
      <c r="AM6" s="162" t="s">
        <v>180</v>
      </c>
      <c r="AN6" s="163"/>
      <c r="AO6" s="163"/>
      <c r="AP6" s="164"/>
      <c r="AR6" s="2" t="s">
        <v>179</v>
      </c>
      <c r="AS6" s="5" t="s">
        <v>275</v>
      </c>
    </row>
    <row r="7" spans="3:45" s="2" customFormat="1" ht="18" customHeight="1">
      <c r="C7" s="5" t="s">
        <v>6</v>
      </c>
      <c r="D7" s="162" t="s">
        <v>263</v>
      </c>
      <c r="E7" s="163"/>
      <c r="F7" s="163"/>
      <c r="G7" s="164"/>
      <c r="H7" s="5" t="s">
        <v>299</v>
      </c>
      <c r="I7" s="162" t="s">
        <v>312</v>
      </c>
      <c r="J7" s="163"/>
      <c r="K7" s="163"/>
      <c r="L7" s="164"/>
      <c r="M7" s="5" t="s">
        <v>17</v>
      </c>
      <c r="N7" s="162" t="s">
        <v>310</v>
      </c>
      <c r="O7" s="163"/>
      <c r="P7" s="163"/>
      <c r="Q7" s="164"/>
      <c r="R7" s="5" t="s">
        <v>22</v>
      </c>
      <c r="S7" s="162" t="s">
        <v>178</v>
      </c>
      <c r="T7" s="163"/>
      <c r="U7" s="163"/>
      <c r="V7" s="164"/>
      <c r="W7" s="5" t="s">
        <v>27</v>
      </c>
      <c r="X7" s="162" t="s">
        <v>309</v>
      </c>
      <c r="Y7" s="163"/>
      <c r="Z7" s="163"/>
      <c r="AA7" s="164"/>
      <c r="AB7" s="5" t="s">
        <v>32</v>
      </c>
      <c r="AC7" s="162" t="s">
        <v>290</v>
      </c>
      <c r="AD7" s="163"/>
      <c r="AE7" s="163"/>
      <c r="AF7" s="164"/>
      <c r="AG7" s="5" t="s">
        <v>37</v>
      </c>
      <c r="AH7" s="162" t="s">
        <v>275</v>
      </c>
      <c r="AI7" s="163"/>
      <c r="AJ7" s="163"/>
      <c r="AK7" s="164"/>
      <c r="AL7" s="5" t="s">
        <v>42</v>
      </c>
      <c r="AM7" s="162" t="s">
        <v>249</v>
      </c>
      <c r="AN7" s="163"/>
      <c r="AO7" s="163"/>
      <c r="AP7" s="164"/>
      <c r="AR7" s="92" t="s">
        <v>149</v>
      </c>
      <c r="AS7" s="5" t="s">
        <v>300</v>
      </c>
    </row>
    <row r="8" spans="3:45" s="2" customFormat="1" ht="18" customHeight="1">
      <c r="C8" s="3" t="s">
        <v>9</v>
      </c>
      <c r="D8" s="4" t="s">
        <v>252</v>
      </c>
      <c r="Q8" s="49" t="s">
        <v>254</v>
      </c>
      <c r="R8" s="49"/>
      <c r="AR8" s="92" t="s">
        <v>150</v>
      </c>
      <c r="AS8" s="5" t="s">
        <v>248</v>
      </c>
    </row>
    <row r="9" spans="1:45" s="2" customFormat="1" ht="15" customHeight="1">
      <c r="A9" s="165" t="s">
        <v>11</v>
      </c>
      <c r="B9" s="5" t="s">
        <v>10</v>
      </c>
      <c r="C9" s="165" t="s">
        <v>47</v>
      </c>
      <c r="D9" s="165"/>
      <c r="E9" s="165"/>
      <c r="F9" s="165"/>
      <c r="G9" s="165"/>
      <c r="H9" s="165" t="s">
        <v>48</v>
      </c>
      <c r="I9" s="165"/>
      <c r="J9" s="165"/>
      <c r="K9" s="165"/>
      <c r="L9" s="165"/>
      <c r="M9" s="165" t="s">
        <v>49</v>
      </c>
      <c r="N9" s="165"/>
      <c r="O9" s="165"/>
      <c r="P9" s="165"/>
      <c r="Q9" s="165"/>
      <c r="R9" s="165" t="s">
        <v>50</v>
      </c>
      <c r="S9" s="165"/>
      <c r="T9" s="165"/>
      <c r="U9" s="165"/>
      <c r="V9" s="165"/>
      <c r="W9" s="165" t="s">
        <v>69</v>
      </c>
      <c r="X9" s="165"/>
      <c r="Y9" s="165"/>
      <c r="Z9" s="165"/>
      <c r="AA9" s="165"/>
      <c r="AB9" s="165" t="s">
        <v>70</v>
      </c>
      <c r="AC9" s="165"/>
      <c r="AD9" s="165"/>
      <c r="AE9" s="165"/>
      <c r="AF9" s="165"/>
      <c r="AG9" s="165" t="s">
        <v>71</v>
      </c>
      <c r="AH9" s="165"/>
      <c r="AI9" s="165"/>
      <c r="AJ9" s="165"/>
      <c r="AK9" s="165"/>
      <c r="AL9" s="165" t="s">
        <v>77</v>
      </c>
      <c r="AM9" s="165"/>
      <c r="AN9" s="165"/>
      <c r="AO9" s="165"/>
      <c r="AP9" s="165"/>
      <c r="AR9" s="92" t="s">
        <v>151</v>
      </c>
      <c r="AS9" s="5" t="s">
        <v>264</v>
      </c>
    </row>
    <row r="10" spans="1:45" s="2" customFormat="1" ht="15" customHeight="1">
      <c r="A10" s="165"/>
      <c r="B10" s="5" t="s">
        <v>7</v>
      </c>
      <c r="C10" s="165" t="s">
        <v>241</v>
      </c>
      <c r="D10" s="165"/>
      <c r="E10" s="165"/>
      <c r="F10" s="165"/>
      <c r="G10" s="165"/>
      <c r="H10" s="165" t="s">
        <v>242</v>
      </c>
      <c r="I10" s="165"/>
      <c r="J10" s="165"/>
      <c r="K10" s="165"/>
      <c r="L10" s="165"/>
      <c r="M10" s="162" t="s">
        <v>181</v>
      </c>
      <c r="N10" s="163"/>
      <c r="O10" s="163"/>
      <c r="P10" s="163"/>
      <c r="Q10" s="164"/>
      <c r="R10" s="162" t="s">
        <v>182</v>
      </c>
      <c r="S10" s="163"/>
      <c r="T10" s="163"/>
      <c r="U10" s="163"/>
      <c r="V10" s="164"/>
      <c r="W10" s="165" t="s">
        <v>243</v>
      </c>
      <c r="X10" s="165"/>
      <c r="Y10" s="165"/>
      <c r="Z10" s="165"/>
      <c r="AA10" s="165"/>
      <c r="AB10" s="165" t="s">
        <v>244</v>
      </c>
      <c r="AC10" s="165"/>
      <c r="AD10" s="165"/>
      <c r="AE10" s="165"/>
      <c r="AF10" s="165"/>
      <c r="AG10" s="165" t="s">
        <v>224</v>
      </c>
      <c r="AH10" s="165"/>
      <c r="AI10" s="165"/>
      <c r="AJ10" s="165"/>
      <c r="AK10" s="165"/>
      <c r="AL10" s="165" t="s">
        <v>315</v>
      </c>
      <c r="AM10" s="165"/>
      <c r="AN10" s="165"/>
      <c r="AO10" s="165"/>
      <c r="AP10" s="165"/>
      <c r="AR10" s="92" t="s">
        <v>152</v>
      </c>
      <c r="AS10" s="5" t="s">
        <v>265</v>
      </c>
    </row>
    <row r="11" spans="1:45" s="2" customFormat="1" ht="12.75" customHeight="1">
      <c r="A11" s="165">
        <v>1</v>
      </c>
      <c r="B11" s="167">
        <v>0.375</v>
      </c>
      <c r="C11" s="166" t="s">
        <v>46</v>
      </c>
      <c r="D11" s="173"/>
      <c r="E11" s="95">
        <v>1</v>
      </c>
      <c r="F11" s="156" t="s">
        <v>45</v>
      </c>
      <c r="G11" s="175"/>
      <c r="H11" s="166" t="s">
        <v>183</v>
      </c>
      <c r="I11" s="173"/>
      <c r="J11" s="95">
        <v>1</v>
      </c>
      <c r="K11" s="156" t="s">
        <v>184</v>
      </c>
      <c r="L11" s="175"/>
      <c r="M11" s="166" t="s">
        <v>189</v>
      </c>
      <c r="N11" s="173"/>
      <c r="O11" s="95">
        <v>1</v>
      </c>
      <c r="P11" s="156" t="s">
        <v>190</v>
      </c>
      <c r="Q11" s="175"/>
      <c r="R11" s="166" t="s">
        <v>123</v>
      </c>
      <c r="S11" s="156"/>
      <c r="T11" s="95">
        <v>1</v>
      </c>
      <c r="U11" s="156" t="s">
        <v>67</v>
      </c>
      <c r="V11" s="157"/>
      <c r="W11" s="166" t="s">
        <v>198</v>
      </c>
      <c r="X11" s="156"/>
      <c r="Y11" s="95">
        <v>1</v>
      </c>
      <c r="Z11" s="156" t="s">
        <v>199</v>
      </c>
      <c r="AA11" s="157"/>
      <c r="AB11" s="166" t="s">
        <v>203</v>
      </c>
      <c r="AC11" s="156"/>
      <c r="AD11" s="95">
        <v>1</v>
      </c>
      <c r="AE11" s="156" t="s">
        <v>204</v>
      </c>
      <c r="AF11" s="157"/>
      <c r="AG11" s="166" t="s">
        <v>84</v>
      </c>
      <c r="AH11" s="156"/>
      <c r="AI11" s="95">
        <v>1</v>
      </c>
      <c r="AJ11" s="156" t="s">
        <v>76</v>
      </c>
      <c r="AK11" s="157"/>
      <c r="AL11" s="166" t="s">
        <v>79</v>
      </c>
      <c r="AM11" s="156"/>
      <c r="AN11" s="95">
        <v>1</v>
      </c>
      <c r="AO11" s="156" t="s">
        <v>82</v>
      </c>
      <c r="AP11" s="157"/>
      <c r="AR11" s="92" t="s">
        <v>153</v>
      </c>
      <c r="AS11" s="5" t="s">
        <v>222</v>
      </c>
    </row>
    <row r="12" spans="1:45" s="2" customFormat="1" ht="12.75" customHeight="1">
      <c r="A12" s="165"/>
      <c r="B12" s="165"/>
      <c r="C12" s="159" t="str">
        <f>D4</f>
        <v>あすなろ</v>
      </c>
      <c r="D12" s="172"/>
      <c r="E12" s="97" t="s">
        <v>0</v>
      </c>
      <c r="F12" s="160" t="str">
        <f>D7</f>
        <v>富ケ丘</v>
      </c>
      <c r="G12" s="174"/>
      <c r="H12" s="159" t="str">
        <f>I4</f>
        <v>鶴ケ谷</v>
      </c>
      <c r="I12" s="160"/>
      <c r="J12" s="97" t="s">
        <v>0</v>
      </c>
      <c r="K12" s="160" t="str">
        <f>I7</f>
        <v>エナブル</v>
      </c>
      <c r="L12" s="161"/>
      <c r="M12" s="159" t="str">
        <f>N4</f>
        <v>槻木ＦＣ</v>
      </c>
      <c r="N12" s="160"/>
      <c r="O12" s="97" t="s">
        <v>0</v>
      </c>
      <c r="P12" s="160" t="str">
        <f>N7</f>
        <v>わたり</v>
      </c>
      <c r="Q12" s="161"/>
      <c r="R12" s="159" t="str">
        <f>S4</f>
        <v>三本木</v>
      </c>
      <c r="S12" s="160"/>
      <c r="T12" s="97" t="s">
        <v>0</v>
      </c>
      <c r="U12" s="160" t="str">
        <f>S7</f>
        <v>蛇田ＦＣ</v>
      </c>
      <c r="V12" s="161"/>
      <c r="W12" s="159" t="str">
        <f>X4</f>
        <v>なかのFC</v>
      </c>
      <c r="X12" s="160"/>
      <c r="Y12" s="97" t="s">
        <v>0</v>
      </c>
      <c r="Z12" s="160" t="str">
        <f>X7</f>
        <v>ジュニオール</v>
      </c>
      <c r="AA12" s="161"/>
      <c r="AB12" s="159" t="str">
        <f>AC4</f>
        <v>コパＦＣ</v>
      </c>
      <c r="AC12" s="160"/>
      <c r="AD12" s="97" t="s">
        <v>0</v>
      </c>
      <c r="AE12" s="160" t="str">
        <f>AC7</f>
        <v>将　監</v>
      </c>
      <c r="AF12" s="161"/>
      <c r="AG12" s="159" t="str">
        <f>AH4</f>
        <v>ウィステリア</v>
      </c>
      <c r="AH12" s="160"/>
      <c r="AI12" s="97" t="s">
        <v>0</v>
      </c>
      <c r="AJ12" s="160" t="str">
        <f>AH7</f>
        <v>船迫ＦＣ</v>
      </c>
      <c r="AK12" s="161"/>
      <c r="AL12" s="159" t="str">
        <f>AM4</f>
        <v>シューレ</v>
      </c>
      <c r="AM12" s="160"/>
      <c r="AN12" s="97" t="s">
        <v>0</v>
      </c>
      <c r="AO12" s="160" t="str">
        <f>AM7</f>
        <v>愛子</v>
      </c>
      <c r="AP12" s="161"/>
      <c r="AR12" s="92" t="s">
        <v>154</v>
      </c>
      <c r="AS12" s="5" t="s">
        <v>176</v>
      </c>
    </row>
    <row r="13" spans="1:45" s="2" customFormat="1" ht="12.75" customHeight="1">
      <c r="A13" s="165"/>
      <c r="B13" s="165"/>
      <c r="C13" s="154">
        <v>2</v>
      </c>
      <c r="D13" s="170"/>
      <c r="E13" s="101"/>
      <c r="F13" s="155">
        <v>0</v>
      </c>
      <c r="G13" s="171"/>
      <c r="H13" s="154">
        <v>3</v>
      </c>
      <c r="I13" s="155"/>
      <c r="J13" s="101"/>
      <c r="K13" s="155">
        <v>0</v>
      </c>
      <c r="L13" s="158"/>
      <c r="M13" s="154">
        <v>0</v>
      </c>
      <c r="N13" s="155"/>
      <c r="O13" s="101"/>
      <c r="P13" s="155">
        <v>1</v>
      </c>
      <c r="Q13" s="158"/>
      <c r="R13" s="154">
        <v>5</v>
      </c>
      <c r="S13" s="155"/>
      <c r="T13" s="101"/>
      <c r="U13" s="155">
        <v>0</v>
      </c>
      <c r="V13" s="158"/>
      <c r="W13" s="154">
        <v>2</v>
      </c>
      <c r="X13" s="155"/>
      <c r="Y13" s="101"/>
      <c r="Z13" s="155">
        <v>0</v>
      </c>
      <c r="AA13" s="158"/>
      <c r="AB13" s="154">
        <v>1</v>
      </c>
      <c r="AC13" s="155"/>
      <c r="AD13" s="101"/>
      <c r="AE13" s="155">
        <v>1</v>
      </c>
      <c r="AF13" s="158"/>
      <c r="AG13" s="154">
        <v>0</v>
      </c>
      <c r="AH13" s="155"/>
      <c r="AI13" s="101"/>
      <c r="AJ13" s="155">
        <v>6</v>
      </c>
      <c r="AK13" s="158"/>
      <c r="AL13" s="154">
        <v>0</v>
      </c>
      <c r="AM13" s="155"/>
      <c r="AN13" s="101"/>
      <c r="AO13" s="155">
        <v>3</v>
      </c>
      <c r="AP13" s="158"/>
      <c r="AR13" s="92" t="s">
        <v>155</v>
      </c>
      <c r="AS13" s="5" t="s">
        <v>276</v>
      </c>
    </row>
    <row r="14" spans="1:45" s="2" customFormat="1" ht="12.75" customHeight="1">
      <c r="A14" s="165">
        <v>2</v>
      </c>
      <c r="B14" s="167">
        <v>0.40625</v>
      </c>
      <c r="C14" s="166" t="s">
        <v>2</v>
      </c>
      <c r="D14" s="156"/>
      <c r="E14" s="95">
        <v>2</v>
      </c>
      <c r="F14" s="156" t="s">
        <v>1</v>
      </c>
      <c r="G14" s="157"/>
      <c r="H14" s="166" t="s">
        <v>185</v>
      </c>
      <c r="I14" s="173"/>
      <c r="J14" s="95">
        <v>2</v>
      </c>
      <c r="K14" s="156" t="s">
        <v>186</v>
      </c>
      <c r="L14" s="175"/>
      <c r="M14" s="166" t="s">
        <v>13</v>
      </c>
      <c r="N14" s="156"/>
      <c r="O14" s="95">
        <v>2</v>
      </c>
      <c r="P14" s="156" t="s">
        <v>56</v>
      </c>
      <c r="Q14" s="157"/>
      <c r="R14" s="166" t="s">
        <v>18</v>
      </c>
      <c r="S14" s="156"/>
      <c r="T14" s="95">
        <v>2</v>
      </c>
      <c r="U14" s="156" t="s">
        <v>68</v>
      </c>
      <c r="V14" s="157"/>
      <c r="W14" s="166" t="s">
        <v>200</v>
      </c>
      <c r="X14" s="156"/>
      <c r="Y14" s="95">
        <v>2</v>
      </c>
      <c r="Z14" s="156" t="s">
        <v>201</v>
      </c>
      <c r="AA14" s="157"/>
      <c r="AB14" s="166" t="s">
        <v>205</v>
      </c>
      <c r="AC14" s="156"/>
      <c r="AD14" s="95">
        <v>2</v>
      </c>
      <c r="AE14" s="156" t="s">
        <v>206</v>
      </c>
      <c r="AF14" s="157"/>
      <c r="AG14" s="166" t="s">
        <v>33</v>
      </c>
      <c r="AH14" s="156"/>
      <c r="AI14" s="95">
        <v>2</v>
      </c>
      <c r="AJ14" s="156" t="s">
        <v>85</v>
      </c>
      <c r="AK14" s="157"/>
      <c r="AL14" s="166" t="s">
        <v>38</v>
      </c>
      <c r="AM14" s="156"/>
      <c r="AN14" s="95">
        <v>2</v>
      </c>
      <c r="AO14" s="156" t="s">
        <v>83</v>
      </c>
      <c r="AP14" s="157"/>
      <c r="AR14" s="92" t="s">
        <v>156</v>
      </c>
      <c r="AS14" s="5" t="s">
        <v>277</v>
      </c>
    </row>
    <row r="15" spans="1:45" s="2" customFormat="1" ht="12.75" customHeight="1">
      <c r="A15" s="165"/>
      <c r="B15" s="165"/>
      <c r="C15" s="159" t="str">
        <f>D3</f>
        <v>S・KSC</v>
      </c>
      <c r="D15" s="160"/>
      <c r="E15" s="97" t="s">
        <v>0</v>
      </c>
      <c r="F15" s="160" t="str">
        <f>D5</f>
        <v>気仙沼</v>
      </c>
      <c r="G15" s="161"/>
      <c r="H15" s="159" t="str">
        <f>I3</f>
        <v>岩沼西</v>
      </c>
      <c r="I15" s="160"/>
      <c r="J15" s="97" t="s">
        <v>0</v>
      </c>
      <c r="K15" s="160" t="str">
        <f>I5</f>
        <v>舘</v>
      </c>
      <c r="L15" s="161"/>
      <c r="M15" s="159" t="str">
        <f>N3</f>
        <v>ベガルタ</v>
      </c>
      <c r="N15" s="160"/>
      <c r="O15" s="97" t="s">
        <v>0</v>
      </c>
      <c r="P15" s="160" t="str">
        <f>N5</f>
        <v>コバルトーレ</v>
      </c>
      <c r="Q15" s="161"/>
      <c r="R15" s="159" t="str">
        <f>S3</f>
        <v>TOMIYA</v>
      </c>
      <c r="S15" s="160"/>
      <c r="T15" s="97" t="s">
        <v>0</v>
      </c>
      <c r="U15" s="160" t="str">
        <f>S5</f>
        <v>RED EAST</v>
      </c>
      <c r="V15" s="161"/>
      <c r="W15" s="159" t="str">
        <f>X3</f>
        <v>鹿折ＦＣ</v>
      </c>
      <c r="X15" s="160"/>
      <c r="Y15" s="97" t="s">
        <v>0</v>
      </c>
      <c r="Z15" s="160" t="str">
        <f>X5</f>
        <v>荒  浜</v>
      </c>
      <c r="AA15" s="161"/>
      <c r="AB15" s="159" t="str">
        <f>AC3</f>
        <v>クォーレ</v>
      </c>
      <c r="AC15" s="160"/>
      <c r="AD15" s="97" t="s">
        <v>0</v>
      </c>
      <c r="AE15" s="160" t="str">
        <f>AC5</f>
        <v>田　尻</v>
      </c>
      <c r="AF15" s="161"/>
      <c r="AG15" s="159" t="str">
        <f>AH3</f>
        <v>茂庭台</v>
      </c>
      <c r="AH15" s="160"/>
      <c r="AI15" s="97" t="s">
        <v>0</v>
      </c>
      <c r="AJ15" s="160" t="str">
        <f>AH5</f>
        <v>古城FC</v>
      </c>
      <c r="AK15" s="161"/>
      <c r="AL15" s="159" t="str">
        <f>AM3</f>
        <v>石巻ＦＣ</v>
      </c>
      <c r="AM15" s="160"/>
      <c r="AN15" s="97" t="s">
        <v>0</v>
      </c>
      <c r="AO15" s="160" t="str">
        <f>AM5</f>
        <v>仙台中田</v>
      </c>
      <c r="AP15" s="161"/>
      <c r="AR15" s="92" t="s">
        <v>232</v>
      </c>
      <c r="AS15" s="5" t="s">
        <v>278</v>
      </c>
    </row>
    <row r="16" spans="1:45" s="2" customFormat="1" ht="12.75" customHeight="1">
      <c r="A16" s="165"/>
      <c r="B16" s="165"/>
      <c r="C16" s="154">
        <v>5</v>
      </c>
      <c r="D16" s="155"/>
      <c r="E16" s="101"/>
      <c r="F16" s="155">
        <v>1</v>
      </c>
      <c r="G16" s="158"/>
      <c r="H16" s="154">
        <v>2</v>
      </c>
      <c r="I16" s="155"/>
      <c r="J16" s="101"/>
      <c r="K16" s="155">
        <v>5</v>
      </c>
      <c r="L16" s="158"/>
      <c r="M16" s="154">
        <v>3</v>
      </c>
      <c r="N16" s="155"/>
      <c r="O16" s="101"/>
      <c r="P16" s="155">
        <v>1</v>
      </c>
      <c r="Q16" s="158"/>
      <c r="R16" s="154">
        <v>0</v>
      </c>
      <c r="S16" s="155"/>
      <c r="T16" s="101"/>
      <c r="U16" s="155">
        <v>1</v>
      </c>
      <c r="V16" s="158"/>
      <c r="W16" s="154">
        <v>1</v>
      </c>
      <c r="X16" s="155"/>
      <c r="Y16" s="101"/>
      <c r="Z16" s="155">
        <v>2</v>
      </c>
      <c r="AA16" s="158"/>
      <c r="AB16" s="154">
        <v>3</v>
      </c>
      <c r="AC16" s="155"/>
      <c r="AD16" s="101"/>
      <c r="AE16" s="155">
        <v>0</v>
      </c>
      <c r="AF16" s="158"/>
      <c r="AG16" s="154">
        <v>3</v>
      </c>
      <c r="AH16" s="155"/>
      <c r="AI16" s="101"/>
      <c r="AJ16" s="155">
        <v>0</v>
      </c>
      <c r="AK16" s="158"/>
      <c r="AL16" s="154">
        <v>4</v>
      </c>
      <c r="AM16" s="155"/>
      <c r="AN16" s="101"/>
      <c r="AO16" s="155">
        <v>2</v>
      </c>
      <c r="AP16" s="158"/>
      <c r="AR16" s="92" t="s">
        <v>157</v>
      </c>
      <c r="AS16" s="5" t="s">
        <v>257</v>
      </c>
    </row>
    <row r="17" spans="1:45" s="2" customFormat="1" ht="12.75" customHeight="1">
      <c r="A17" s="165">
        <v>3</v>
      </c>
      <c r="B17" s="167">
        <v>0.4375</v>
      </c>
      <c r="C17" s="166" t="s">
        <v>46</v>
      </c>
      <c r="D17" s="156"/>
      <c r="E17" s="95">
        <v>3</v>
      </c>
      <c r="F17" s="156" t="s">
        <v>12</v>
      </c>
      <c r="G17" s="157"/>
      <c r="H17" s="166" t="s">
        <v>183</v>
      </c>
      <c r="I17" s="156"/>
      <c r="J17" s="95">
        <v>3</v>
      </c>
      <c r="K17" s="156" t="s">
        <v>187</v>
      </c>
      <c r="L17" s="157"/>
      <c r="M17" s="166" t="s">
        <v>189</v>
      </c>
      <c r="N17" s="156"/>
      <c r="O17" s="95">
        <v>3</v>
      </c>
      <c r="P17" s="156" t="s">
        <v>191</v>
      </c>
      <c r="Q17" s="157"/>
      <c r="R17" s="166" t="s">
        <v>194</v>
      </c>
      <c r="S17" s="156"/>
      <c r="T17" s="95">
        <v>3</v>
      </c>
      <c r="U17" s="156" t="s">
        <v>195</v>
      </c>
      <c r="V17" s="157"/>
      <c r="W17" s="166" t="s">
        <v>198</v>
      </c>
      <c r="X17" s="156"/>
      <c r="Y17" s="95">
        <v>3</v>
      </c>
      <c r="Z17" s="156" t="s">
        <v>202</v>
      </c>
      <c r="AA17" s="157"/>
      <c r="AB17" s="166" t="s">
        <v>207</v>
      </c>
      <c r="AC17" s="156"/>
      <c r="AD17" s="95">
        <v>3</v>
      </c>
      <c r="AE17" s="156" t="s">
        <v>208</v>
      </c>
      <c r="AF17" s="157"/>
      <c r="AG17" s="166" t="s">
        <v>84</v>
      </c>
      <c r="AH17" s="156"/>
      <c r="AI17" s="95">
        <v>3</v>
      </c>
      <c r="AJ17" s="156" t="s">
        <v>74</v>
      </c>
      <c r="AK17" s="157"/>
      <c r="AL17" s="166" t="s">
        <v>79</v>
      </c>
      <c r="AM17" s="156"/>
      <c r="AN17" s="95">
        <v>3</v>
      </c>
      <c r="AO17" s="156" t="s">
        <v>80</v>
      </c>
      <c r="AP17" s="157"/>
      <c r="AR17" s="92" t="s">
        <v>158</v>
      </c>
      <c r="AS17" s="5" t="s">
        <v>258</v>
      </c>
    </row>
    <row r="18" spans="1:45" s="2" customFormat="1" ht="12.75" customHeight="1">
      <c r="A18" s="165"/>
      <c r="B18" s="165"/>
      <c r="C18" s="159" t="str">
        <f>D4</f>
        <v>あすなろ</v>
      </c>
      <c r="D18" s="160"/>
      <c r="E18" s="97" t="s">
        <v>0</v>
      </c>
      <c r="F18" s="160" t="str">
        <f>D6</f>
        <v>マリソル</v>
      </c>
      <c r="G18" s="161"/>
      <c r="H18" s="159" t="str">
        <f>I4</f>
        <v>鶴ケ谷</v>
      </c>
      <c r="I18" s="160"/>
      <c r="J18" s="97" t="s">
        <v>0</v>
      </c>
      <c r="K18" s="160" t="str">
        <f>I6</f>
        <v>ＡＳＫ</v>
      </c>
      <c r="L18" s="161"/>
      <c r="M18" s="159" t="str">
        <f>N4</f>
        <v>槻木ＦＣ</v>
      </c>
      <c r="N18" s="160"/>
      <c r="O18" s="97" t="s">
        <v>0</v>
      </c>
      <c r="P18" s="160" t="str">
        <f>N6</f>
        <v>T    Ｎ</v>
      </c>
      <c r="Q18" s="161"/>
      <c r="R18" s="159" t="str">
        <f>S4</f>
        <v>三本木</v>
      </c>
      <c r="S18" s="160"/>
      <c r="T18" s="97" t="s">
        <v>0</v>
      </c>
      <c r="U18" s="160" t="str">
        <f>S6</f>
        <v>アルコ</v>
      </c>
      <c r="V18" s="161"/>
      <c r="W18" s="159" t="str">
        <f>X4</f>
        <v>なかのFC</v>
      </c>
      <c r="X18" s="160"/>
      <c r="Y18" s="97" t="s">
        <v>0</v>
      </c>
      <c r="Z18" s="160" t="str">
        <f>X6</f>
        <v>渡  波</v>
      </c>
      <c r="AA18" s="161"/>
      <c r="AB18" s="159" t="str">
        <f>AC4</f>
        <v>コパＦＣ</v>
      </c>
      <c r="AC18" s="160"/>
      <c r="AD18" s="97" t="s">
        <v>0</v>
      </c>
      <c r="AE18" s="160" t="str">
        <f>AC6</f>
        <v>小牛田</v>
      </c>
      <c r="AF18" s="161"/>
      <c r="AG18" s="159" t="str">
        <f>AH4</f>
        <v>ウィステリア</v>
      </c>
      <c r="AH18" s="160"/>
      <c r="AI18" s="97" t="s">
        <v>0</v>
      </c>
      <c r="AJ18" s="160" t="str">
        <f>AH6</f>
        <v>アバンＳＣ</v>
      </c>
      <c r="AK18" s="161"/>
      <c r="AL18" s="159" t="str">
        <f>AM4</f>
        <v>シューレ</v>
      </c>
      <c r="AM18" s="160"/>
      <c r="AN18" s="97" t="s">
        <v>0</v>
      </c>
      <c r="AO18" s="160" t="str">
        <f>AM6</f>
        <v>FC中山</v>
      </c>
      <c r="AP18" s="161"/>
      <c r="AR18" s="92" t="s">
        <v>159</v>
      </c>
      <c r="AS18" s="5" t="s">
        <v>180</v>
      </c>
    </row>
    <row r="19" spans="1:45" s="2" customFormat="1" ht="12.75" customHeight="1">
      <c r="A19" s="165"/>
      <c r="B19" s="165"/>
      <c r="C19" s="154">
        <v>0</v>
      </c>
      <c r="D19" s="155"/>
      <c r="E19" s="101"/>
      <c r="F19" s="155">
        <v>1</v>
      </c>
      <c r="G19" s="158"/>
      <c r="H19" s="154">
        <v>1</v>
      </c>
      <c r="I19" s="155"/>
      <c r="J19" s="101"/>
      <c r="K19" s="155">
        <v>0</v>
      </c>
      <c r="L19" s="158"/>
      <c r="M19" s="154">
        <v>2</v>
      </c>
      <c r="N19" s="155"/>
      <c r="O19" s="101"/>
      <c r="P19" s="155">
        <v>3</v>
      </c>
      <c r="Q19" s="158"/>
      <c r="R19" s="154">
        <v>0</v>
      </c>
      <c r="S19" s="155"/>
      <c r="T19" s="101"/>
      <c r="U19" s="155">
        <v>1</v>
      </c>
      <c r="V19" s="158"/>
      <c r="W19" s="154">
        <v>1</v>
      </c>
      <c r="X19" s="155"/>
      <c r="Y19" s="101"/>
      <c r="Z19" s="155">
        <v>0</v>
      </c>
      <c r="AA19" s="158"/>
      <c r="AB19" s="154">
        <v>2</v>
      </c>
      <c r="AC19" s="155"/>
      <c r="AD19" s="101"/>
      <c r="AE19" s="155">
        <v>0</v>
      </c>
      <c r="AF19" s="158"/>
      <c r="AG19" s="154">
        <v>0</v>
      </c>
      <c r="AH19" s="155"/>
      <c r="AI19" s="101"/>
      <c r="AJ19" s="155">
        <v>10</v>
      </c>
      <c r="AK19" s="158"/>
      <c r="AL19" s="154">
        <v>2</v>
      </c>
      <c r="AM19" s="155"/>
      <c r="AN19" s="101"/>
      <c r="AO19" s="155">
        <v>2</v>
      </c>
      <c r="AP19" s="158"/>
      <c r="AR19" s="92" t="s">
        <v>160</v>
      </c>
      <c r="AS19" s="5" t="s">
        <v>249</v>
      </c>
    </row>
    <row r="20" spans="1:45" s="2" customFormat="1" ht="12.75" customHeight="1">
      <c r="A20" s="165">
        <v>4</v>
      </c>
      <c r="B20" s="167">
        <v>0.46875</v>
      </c>
      <c r="C20" s="166" t="s">
        <v>1</v>
      </c>
      <c r="D20" s="156"/>
      <c r="E20" s="95">
        <v>4</v>
      </c>
      <c r="F20" s="156" t="s">
        <v>45</v>
      </c>
      <c r="G20" s="157"/>
      <c r="H20" s="166" t="s">
        <v>186</v>
      </c>
      <c r="I20" s="156"/>
      <c r="J20" s="95">
        <v>4</v>
      </c>
      <c r="K20" s="156" t="s">
        <v>184</v>
      </c>
      <c r="L20" s="157"/>
      <c r="M20" s="166" t="s">
        <v>192</v>
      </c>
      <c r="N20" s="156"/>
      <c r="O20" s="95">
        <v>4</v>
      </c>
      <c r="P20" s="156" t="s">
        <v>190</v>
      </c>
      <c r="Q20" s="157"/>
      <c r="R20" s="166" t="s">
        <v>196</v>
      </c>
      <c r="S20" s="156"/>
      <c r="T20" s="95">
        <v>4</v>
      </c>
      <c r="U20" s="156" t="s">
        <v>67</v>
      </c>
      <c r="V20" s="157"/>
      <c r="W20" s="166" t="s">
        <v>201</v>
      </c>
      <c r="X20" s="156"/>
      <c r="Y20" s="95">
        <v>4</v>
      </c>
      <c r="Z20" s="156" t="s">
        <v>199</v>
      </c>
      <c r="AA20" s="157"/>
      <c r="AB20" s="166" t="s">
        <v>206</v>
      </c>
      <c r="AC20" s="156"/>
      <c r="AD20" s="95">
        <v>4</v>
      </c>
      <c r="AE20" s="156" t="s">
        <v>204</v>
      </c>
      <c r="AF20" s="157"/>
      <c r="AG20" s="166" t="s">
        <v>72</v>
      </c>
      <c r="AH20" s="156"/>
      <c r="AI20" s="95">
        <v>4</v>
      </c>
      <c r="AJ20" s="156" t="s">
        <v>76</v>
      </c>
      <c r="AK20" s="157"/>
      <c r="AL20" s="166" t="s">
        <v>78</v>
      </c>
      <c r="AM20" s="156"/>
      <c r="AN20" s="95">
        <v>4</v>
      </c>
      <c r="AO20" s="156" t="s">
        <v>82</v>
      </c>
      <c r="AP20" s="157"/>
      <c r="AR20" s="92" t="s">
        <v>161</v>
      </c>
      <c r="AS20" s="5" t="s">
        <v>259</v>
      </c>
    </row>
    <row r="21" spans="1:45" s="2" customFormat="1" ht="12.75" customHeight="1">
      <c r="A21" s="165"/>
      <c r="B21" s="165"/>
      <c r="C21" s="159" t="str">
        <f>D5</f>
        <v>気仙沼</v>
      </c>
      <c r="D21" s="160"/>
      <c r="E21" s="97" t="s">
        <v>0</v>
      </c>
      <c r="F21" s="160" t="str">
        <f>D7</f>
        <v>富ケ丘</v>
      </c>
      <c r="G21" s="161"/>
      <c r="H21" s="159" t="str">
        <f>I5</f>
        <v>舘</v>
      </c>
      <c r="I21" s="160"/>
      <c r="J21" s="97" t="s">
        <v>0</v>
      </c>
      <c r="K21" s="160" t="str">
        <f>I7</f>
        <v>エナブル</v>
      </c>
      <c r="L21" s="161"/>
      <c r="M21" s="159" t="str">
        <f>N5</f>
        <v>コバルトーレ</v>
      </c>
      <c r="N21" s="160"/>
      <c r="O21" s="97" t="s">
        <v>0</v>
      </c>
      <c r="P21" s="160" t="str">
        <f>N7</f>
        <v>わたり</v>
      </c>
      <c r="Q21" s="161"/>
      <c r="R21" s="159" t="str">
        <f>S5</f>
        <v>RED EAST</v>
      </c>
      <c r="S21" s="160"/>
      <c r="T21" s="97" t="s">
        <v>0</v>
      </c>
      <c r="U21" s="160" t="str">
        <f>S7</f>
        <v>蛇田ＦＣ</v>
      </c>
      <c r="V21" s="161"/>
      <c r="W21" s="159" t="str">
        <f>X5</f>
        <v>荒  浜</v>
      </c>
      <c r="X21" s="160"/>
      <c r="Y21" s="97" t="s">
        <v>0</v>
      </c>
      <c r="Z21" s="160" t="str">
        <f>X7</f>
        <v>ジュニオール</v>
      </c>
      <c r="AA21" s="161"/>
      <c r="AB21" s="159" t="str">
        <f>AC5</f>
        <v>田　尻</v>
      </c>
      <c r="AC21" s="160"/>
      <c r="AD21" s="97" t="s">
        <v>0</v>
      </c>
      <c r="AE21" s="160" t="str">
        <f>AC7</f>
        <v>将　監</v>
      </c>
      <c r="AF21" s="161"/>
      <c r="AG21" s="159" t="str">
        <f>AH5</f>
        <v>古城FC</v>
      </c>
      <c r="AH21" s="160"/>
      <c r="AI21" s="97" t="s">
        <v>0</v>
      </c>
      <c r="AJ21" s="160" t="str">
        <f>AH7</f>
        <v>船迫ＦＣ</v>
      </c>
      <c r="AK21" s="161"/>
      <c r="AL21" s="159" t="str">
        <f>AM5</f>
        <v>仙台中田</v>
      </c>
      <c r="AM21" s="160"/>
      <c r="AN21" s="97" t="s">
        <v>0</v>
      </c>
      <c r="AO21" s="160" t="str">
        <f>AM7</f>
        <v>愛子</v>
      </c>
      <c r="AP21" s="161"/>
      <c r="AR21" s="92" t="s">
        <v>162</v>
      </c>
      <c r="AS21" s="5" t="s">
        <v>250</v>
      </c>
    </row>
    <row r="22" spans="1:45" s="2" customFormat="1" ht="12.75" customHeight="1">
      <c r="A22" s="165"/>
      <c r="B22" s="165"/>
      <c r="C22" s="154">
        <v>1</v>
      </c>
      <c r="D22" s="155"/>
      <c r="E22" s="101"/>
      <c r="F22" s="155">
        <v>2</v>
      </c>
      <c r="G22" s="158"/>
      <c r="H22" s="154">
        <v>3</v>
      </c>
      <c r="I22" s="155"/>
      <c r="J22" s="101"/>
      <c r="K22" s="155">
        <v>5</v>
      </c>
      <c r="L22" s="158"/>
      <c r="M22" s="154">
        <v>8</v>
      </c>
      <c r="N22" s="155"/>
      <c r="O22" s="101"/>
      <c r="P22" s="155">
        <v>0</v>
      </c>
      <c r="Q22" s="158"/>
      <c r="R22" s="154">
        <v>0</v>
      </c>
      <c r="S22" s="155"/>
      <c r="T22" s="101"/>
      <c r="U22" s="155">
        <v>0</v>
      </c>
      <c r="V22" s="158"/>
      <c r="W22" s="154">
        <v>3</v>
      </c>
      <c r="X22" s="155"/>
      <c r="Y22" s="101"/>
      <c r="Z22" s="155">
        <v>2</v>
      </c>
      <c r="AA22" s="158"/>
      <c r="AB22" s="154">
        <v>0</v>
      </c>
      <c r="AC22" s="155"/>
      <c r="AD22" s="101"/>
      <c r="AE22" s="155">
        <v>3</v>
      </c>
      <c r="AF22" s="158"/>
      <c r="AG22" s="154">
        <v>3</v>
      </c>
      <c r="AH22" s="155"/>
      <c r="AI22" s="101"/>
      <c r="AJ22" s="155">
        <v>0</v>
      </c>
      <c r="AK22" s="158"/>
      <c r="AL22" s="154">
        <v>3</v>
      </c>
      <c r="AM22" s="155"/>
      <c r="AN22" s="101"/>
      <c r="AO22" s="155">
        <v>2</v>
      </c>
      <c r="AP22" s="158"/>
      <c r="AR22" s="92" t="s">
        <v>163</v>
      </c>
      <c r="AS22" s="5" t="s">
        <v>285</v>
      </c>
    </row>
    <row r="23" spans="1:45" s="2" customFormat="1" ht="12.75" customHeight="1">
      <c r="A23" s="165">
        <v>5</v>
      </c>
      <c r="B23" s="167">
        <v>0.5</v>
      </c>
      <c r="C23" s="166" t="s">
        <v>2</v>
      </c>
      <c r="D23" s="156"/>
      <c r="E23" s="95">
        <v>5</v>
      </c>
      <c r="F23" s="156" t="s">
        <v>12</v>
      </c>
      <c r="G23" s="157"/>
      <c r="H23" s="166" t="s">
        <v>188</v>
      </c>
      <c r="I23" s="156"/>
      <c r="J23" s="95">
        <v>5</v>
      </c>
      <c r="K23" s="156" t="s">
        <v>187</v>
      </c>
      <c r="L23" s="157"/>
      <c r="M23" s="166" t="s">
        <v>193</v>
      </c>
      <c r="N23" s="156"/>
      <c r="O23" s="95">
        <v>5</v>
      </c>
      <c r="P23" s="156" t="s">
        <v>191</v>
      </c>
      <c r="Q23" s="157"/>
      <c r="R23" s="166" t="s">
        <v>197</v>
      </c>
      <c r="S23" s="156"/>
      <c r="T23" s="95">
        <v>5</v>
      </c>
      <c r="U23" s="156" t="s">
        <v>195</v>
      </c>
      <c r="V23" s="157"/>
      <c r="W23" s="166" t="s">
        <v>200</v>
      </c>
      <c r="X23" s="156"/>
      <c r="Y23" s="95">
        <v>5</v>
      </c>
      <c r="Z23" s="156" t="s">
        <v>202</v>
      </c>
      <c r="AA23" s="157"/>
      <c r="AB23" s="166" t="s">
        <v>205</v>
      </c>
      <c r="AC23" s="156"/>
      <c r="AD23" s="95">
        <v>5</v>
      </c>
      <c r="AE23" s="156" t="s">
        <v>208</v>
      </c>
      <c r="AF23" s="157"/>
      <c r="AG23" s="166" t="s">
        <v>33</v>
      </c>
      <c r="AH23" s="156"/>
      <c r="AI23" s="95">
        <v>5</v>
      </c>
      <c r="AJ23" s="156" t="s">
        <v>74</v>
      </c>
      <c r="AK23" s="157"/>
      <c r="AL23" s="166" t="s">
        <v>38</v>
      </c>
      <c r="AM23" s="156"/>
      <c r="AN23" s="95">
        <v>5</v>
      </c>
      <c r="AO23" s="156" t="s">
        <v>80</v>
      </c>
      <c r="AP23" s="157"/>
      <c r="AR23" s="92" t="s">
        <v>164</v>
      </c>
      <c r="AS23" s="5" t="s">
        <v>287</v>
      </c>
    </row>
    <row r="24" spans="1:45" s="2" customFormat="1" ht="12.75" customHeight="1">
      <c r="A24" s="165"/>
      <c r="B24" s="165"/>
      <c r="C24" s="159" t="str">
        <f>D3</f>
        <v>S・KSC</v>
      </c>
      <c r="D24" s="160"/>
      <c r="E24" s="97" t="s">
        <v>0</v>
      </c>
      <c r="F24" s="160" t="str">
        <f>D6</f>
        <v>マリソル</v>
      </c>
      <c r="G24" s="161"/>
      <c r="H24" s="159" t="str">
        <f>I3</f>
        <v>岩沼西</v>
      </c>
      <c r="I24" s="160"/>
      <c r="J24" s="97" t="s">
        <v>0</v>
      </c>
      <c r="K24" s="160" t="str">
        <f>I6</f>
        <v>ＡＳＫ</v>
      </c>
      <c r="L24" s="161"/>
      <c r="M24" s="159" t="str">
        <f>N3</f>
        <v>ベガルタ</v>
      </c>
      <c r="N24" s="160"/>
      <c r="O24" s="97" t="s">
        <v>0</v>
      </c>
      <c r="P24" s="160" t="str">
        <f>N6</f>
        <v>T    Ｎ</v>
      </c>
      <c r="Q24" s="161"/>
      <c r="R24" s="159" t="str">
        <f>S3</f>
        <v>TOMIYA</v>
      </c>
      <c r="S24" s="160"/>
      <c r="T24" s="97" t="s">
        <v>0</v>
      </c>
      <c r="U24" s="160" t="str">
        <f>S6</f>
        <v>アルコ</v>
      </c>
      <c r="V24" s="161"/>
      <c r="W24" s="159" t="str">
        <f>X3</f>
        <v>鹿折ＦＣ</v>
      </c>
      <c r="X24" s="160"/>
      <c r="Y24" s="97" t="s">
        <v>0</v>
      </c>
      <c r="Z24" s="160" t="str">
        <f>X6</f>
        <v>渡  波</v>
      </c>
      <c r="AA24" s="161"/>
      <c r="AB24" s="159" t="str">
        <f>AC3</f>
        <v>クォーレ</v>
      </c>
      <c r="AC24" s="160"/>
      <c r="AD24" s="97" t="s">
        <v>0</v>
      </c>
      <c r="AE24" s="160" t="str">
        <f>AC6</f>
        <v>小牛田</v>
      </c>
      <c r="AF24" s="161"/>
      <c r="AG24" s="159" t="str">
        <f>AH3</f>
        <v>茂庭台</v>
      </c>
      <c r="AH24" s="160"/>
      <c r="AI24" s="97" t="s">
        <v>0</v>
      </c>
      <c r="AJ24" s="160" t="str">
        <f>AH6</f>
        <v>アバンＳＣ</v>
      </c>
      <c r="AK24" s="161"/>
      <c r="AL24" s="159" t="str">
        <f>AM3</f>
        <v>石巻ＦＣ</v>
      </c>
      <c r="AM24" s="160"/>
      <c r="AN24" s="97" t="s">
        <v>0</v>
      </c>
      <c r="AO24" s="160" t="str">
        <f>AM6</f>
        <v>FC中山</v>
      </c>
      <c r="AP24" s="161"/>
      <c r="AR24" s="92" t="s">
        <v>165</v>
      </c>
      <c r="AS24" s="5" t="s">
        <v>288</v>
      </c>
    </row>
    <row r="25" spans="1:45" s="2" customFormat="1" ht="12.75" customHeight="1">
      <c r="A25" s="165"/>
      <c r="B25" s="165"/>
      <c r="C25" s="154">
        <v>1</v>
      </c>
      <c r="D25" s="155"/>
      <c r="E25" s="102"/>
      <c r="F25" s="155">
        <v>3</v>
      </c>
      <c r="G25" s="158"/>
      <c r="H25" s="154">
        <v>1</v>
      </c>
      <c r="I25" s="155"/>
      <c r="J25" s="102"/>
      <c r="K25" s="155">
        <v>4</v>
      </c>
      <c r="L25" s="158"/>
      <c r="M25" s="154">
        <v>6</v>
      </c>
      <c r="N25" s="155"/>
      <c r="O25" s="103"/>
      <c r="P25" s="155">
        <v>0</v>
      </c>
      <c r="Q25" s="158"/>
      <c r="R25" s="154">
        <v>3</v>
      </c>
      <c r="S25" s="155"/>
      <c r="T25" s="103"/>
      <c r="U25" s="155">
        <v>0</v>
      </c>
      <c r="V25" s="158"/>
      <c r="W25" s="154">
        <v>3</v>
      </c>
      <c r="X25" s="155"/>
      <c r="Y25" s="103"/>
      <c r="Z25" s="155">
        <v>1</v>
      </c>
      <c r="AA25" s="158"/>
      <c r="AB25" s="154">
        <v>4</v>
      </c>
      <c r="AC25" s="155"/>
      <c r="AD25" s="104"/>
      <c r="AE25" s="155">
        <v>0</v>
      </c>
      <c r="AF25" s="158"/>
      <c r="AG25" s="154">
        <v>1</v>
      </c>
      <c r="AH25" s="155"/>
      <c r="AI25" s="104"/>
      <c r="AJ25" s="155">
        <v>2</v>
      </c>
      <c r="AK25" s="158"/>
      <c r="AL25" s="154">
        <v>5</v>
      </c>
      <c r="AM25" s="155"/>
      <c r="AN25" s="104"/>
      <c r="AO25" s="155">
        <v>2</v>
      </c>
      <c r="AP25" s="158"/>
      <c r="AR25" s="92" t="s">
        <v>166</v>
      </c>
      <c r="AS25" s="5" t="s">
        <v>289</v>
      </c>
    </row>
    <row r="26" spans="3:45" s="2" customFormat="1" ht="23.25" customHeight="1">
      <c r="C26" s="3" t="s">
        <v>9</v>
      </c>
      <c r="D26" s="4" t="s">
        <v>253</v>
      </c>
      <c r="Q26" s="49" t="s">
        <v>254</v>
      </c>
      <c r="R26" s="49"/>
      <c r="AR26" s="92" t="s">
        <v>233</v>
      </c>
      <c r="AS26" s="5" t="s">
        <v>290</v>
      </c>
    </row>
    <row r="27" spans="1:45" s="2" customFormat="1" ht="15" customHeight="1">
      <c r="A27" s="165" t="s">
        <v>11</v>
      </c>
      <c r="B27" s="5" t="s">
        <v>10</v>
      </c>
      <c r="C27" s="165" t="s">
        <v>47</v>
      </c>
      <c r="D27" s="165"/>
      <c r="E27" s="165"/>
      <c r="F27" s="165"/>
      <c r="G27" s="165"/>
      <c r="H27" s="165" t="s">
        <v>48</v>
      </c>
      <c r="I27" s="165"/>
      <c r="J27" s="165"/>
      <c r="K27" s="165"/>
      <c r="L27" s="165"/>
      <c r="M27" s="165" t="s">
        <v>49</v>
      </c>
      <c r="N27" s="165"/>
      <c r="O27" s="165"/>
      <c r="P27" s="165"/>
      <c r="Q27" s="165"/>
      <c r="R27" s="165" t="s">
        <v>50</v>
      </c>
      <c r="S27" s="165"/>
      <c r="T27" s="165"/>
      <c r="U27" s="165"/>
      <c r="V27" s="165"/>
      <c r="W27" s="165" t="s">
        <v>69</v>
      </c>
      <c r="X27" s="165"/>
      <c r="Y27" s="165"/>
      <c r="Z27" s="165"/>
      <c r="AA27" s="165"/>
      <c r="AB27" s="165" t="s">
        <v>70</v>
      </c>
      <c r="AC27" s="165"/>
      <c r="AD27" s="165"/>
      <c r="AE27" s="165"/>
      <c r="AF27" s="165"/>
      <c r="AG27" s="165" t="s">
        <v>71</v>
      </c>
      <c r="AH27" s="165"/>
      <c r="AI27" s="165"/>
      <c r="AJ27" s="165"/>
      <c r="AK27" s="165"/>
      <c r="AL27" s="165" t="s">
        <v>77</v>
      </c>
      <c r="AM27" s="165"/>
      <c r="AN27" s="165"/>
      <c r="AO27" s="165"/>
      <c r="AP27" s="165"/>
      <c r="AR27" s="92" t="s">
        <v>141</v>
      </c>
      <c r="AS27" s="5" t="s">
        <v>260</v>
      </c>
    </row>
    <row r="28" spans="1:45" s="2" customFormat="1" ht="15" customHeight="1">
      <c r="A28" s="165"/>
      <c r="B28" s="5" t="s">
        <v>7</v>
      </c>
      <c r="C28" s="165" t="s">
        <v>241</v>
      </c>
      <c r="D28" s="165"/>
      <c r="E28" s="165"/>
      <c r="F28" s="165"/>
      <c r="G28" s="165"/>
      <c r="H28" s="165" t="s">
        <v>242</v>
      </c>
      <c r="I28" s="165"/>
      <c r="J28" s="165"/>
      <c r="K28" s="165"/>
      <c r="L28" s="165"/>
      <c r="M28" s="162" t="s">
        <v>181</v>
      </c>
      <c r="N28" s="163"/>
      <c r="O28" s="163"/>
      <c r="P28" s="163"/>
      <c r="Q28" s="164"/>
      <c r="R28" s="162" t="s">
        <v>182</v>
      </c>
      <c r="S28" s="163"/>
      <c r="T28" s="163"/>
      <c r="U28" s="163"/>
      <c r="V28" s="164"/>
      <c r="W28" s="165" t="s">
        <v>243</v>
      </c>
      <c r="X28" s="165"/>
      <c r="Y28" s="165"/>
      <c r="Z28" s="165"/>
      <c r="AA28" s="165"/>
      <c r="AB28" s="165" t="s">
        <v>267</v>
      </c>
      <c r="AC28" s="165"/>
      <c r="AD28" s="165"/>
      <c r="AE28" s="165"/>
      <c r="AF28" s="165"/>
      <c r="AG28" s="165" t="s">
        <v>224</v>
      </c>
      <c r="AH28" s="165"/>
      <c r="AI28" s="165"/>
      <c r="AJ28" s="165"/>
      <c r="AK28" s="165"/>
      <c r="AL28" s="165" t="s">
        <v>315</v>
      </c>
      <c r="AM28" s="165"/>
      <c r="AN28" s="165"/>
      <c r="AO28" s="165"/>
      <c r="AP28" s="165"/>
      <c r="AR28" s="92" t="s">
        <v>142</v>
      </c>
      <c r="AS28" s="5" t="s">
        <v>261</v>
      </c>
    </row>
    <row r="29" spans="1:45" s="2" customFormat="1" ht="12.75" customHeight="1">
      <c r="A29" s="165">
        <v>1</v>
      </c>
      <c r="B29" s="167">
        <v>0.375</v>
      </c>
      <c r="C29" s="166" t="s">
        <v>44</v>
      </c>
      <c r="D29" s="156"/>
      <c r="E29" s="96">
        <v>1</v>
      </c>
      <c r="F29" s="156" t="s">
        <v>45</v>
      </c>
      <c r="G29" s="157"/>
      <c r="H29" s="166" t="s">
        <v>52</v>
      </c>
      <c r="I29" s="169"/>
      <c r="J29" s="96">
        <v>1</v>
      </c>
      <c r="K29" s="156" t="s">
        <v>55</v>
      </c>
      <c r="L29" s="157"/>
      <c r="M29" s="166" t="s">
        <v>57</v>
      </c>
      <c r="N29" s="156"/>
      <c r="O29" s="96">
        <v>1</v>
      </c>
      <c r="P29" s="156" t="s">
        <v>61</v>
      </c>
      <c r="Q29" s="157"/>
      <c r="R29" s="166" t="s">
        <v>63</v>
      </c>
      <c r="S29" s="156"/>
      <c r="T29" s="96">
        <v>1</v>
      </c>
      <c r="U29" s="156" t="s">
        <v>124</v>
      </c>
      <c r="V29" s="157"/>
      <c r="W29" s="166" t="s">
        <v>211</v>
      </c>
      <c r="X29" s="156"/>
      <c r="Y29" s="96">
        <v>1</v>
      </c>
      <c r="Z29" s="156" t="s">
        <v>199</v>
      </c>
      <c r="AA29" s="157"/>
      <c r="AB29" s="166" t="s">
        <v>214</v>
      </c>
      <c r="AC29" s="156"/>
      <c r="AD29" s="96">
        <v>1</v>
      </c>
      <c r="AE29" s="156" t="s">
        <v>204</v>
      </c>
      <c r="AF29" s="157"/>
      <c r="AG29" s="166" t="s">
        <v>73</v>
      </c>
      <c r="AH29" s="156"/>
      <c r="AI29" s="96">
        <v>1</v>
      </c>
      <c r="AJ29" s="156" t="s">
        <v>76</v>
      </c>
      <c r="AK29" s="157"/>
      <c r="AL29" s="166" t="s">
        <v>125</v>
      </c>
      <c r="AM29" s="156"/>
      <c r="AN29" s="96">
        <v>1</v>
      </c>
      <c r="AO29" s="156" t="s">
        <v>82</v>
      </c>
      <c r="AP29" s="157"/>
      <c r="AR29" s="92" t="s">
        <v>143</v>
      </c>
      <c r="AS29" s="5" t="s">
        <v>262</v>
      </c>
    </row>
    <row r="30" spans="1:45" s="2" customFormat="1" ht="12.75" customHeight="1">
      <c r="A30" s="165"/>
      <c r="B30" s="165"/>
      <c r="C30" s="159" t="str">
        <f>D6</f>
        <v>マリソル</v>
      </c>
      <c r="D30" s="160"/>
      <c r="E30" s="98" t="s">
        <v>0</v>
      </c>
      <c r="F30" s="160" t="str">
        <f>D7</f>
        <v>富ケ丘</v>
      </c>
      <c r="G30" s="161"/>
      <c r="H30" s="159" t="str">
        <f>I6</f>
        <v>ＡＳＫ</v>
      </c>
      <c r="I30" s="160"/>
      <c r="J30" s="98" t="s">
        <v>0</v>
      </c>
      <c r="K30" s="160" t="str">
        <f>I7</f>
        <v>エナブル</v>
      </c>
      <c r="L30" s="161"/>
      <c r="M30" s="159" t="str">
        <f>N6</f>
        <v>T    Ｎ</v>
      </c>
      <c r="N30" s="160"/>
      <c r="O30" s="98" t="s">
        <v>0</v>
      </c>
      <c r="P30" s="160" t="str">
        <f>N7</f>
        <v>わたり</v>
      </c>
      <c r="Q30" s="161"/>
      <c r="R30" s="159" t="str">
        <f>S6</f>
        <v>アルコ</v>
      </c>
      <c r="S30" s="160"/>
      <c r="T30" s="98" t="s">
        <v>0</v>
      </c>
      <c r="U30" s="160" t="str">
        <f>S7</f>
        <v>蛇田ＦＣ</v>
      </c>
      <c r="V30" s="161"/>
      <c r="W30" s="159" t="str">
        <f>X6</f>
        <v>渡  波</v>
      </c>
      <c r="X30" s="160"/>
      <c r="Y30" s="98" t="s">
        <v>0</v>
      </c>
      <c r="Z30" s="160" t="str">
        <f>X7</f>
        <v>ジュニオール</v>
      </c>
      <c r="AA30" s="161"/>
      <c r="AB30" s="159" t="str">
        <f>AC6</f>
        <v>小牛田</v>
      </c>
      <c r="AC30" s="160"/>
      <c r="AD30" s="98" t="s">
        <v>0</v>
      </c>
      <c r="AE30" s="160" t="str">
        <f>AC7</f>
        <v>将　監</v>
      </c>
      <c r="AF30" s="161"/>
      <c r="AG30" s="159" t="str">
        <f>AH6</f>
        <v>アバンＳＣ</v>
      </c>
      <c r="AH30" s="160"/>
      <c r="AI30" s="98" t="s">
        <v>0</v>
      </c>
      <c r="AJ30" s="160" t="str">
        <f>AH7</f>
        <v>船迫ＦＣ</v>
      </c>
      <c r="AK30" s="161"/>
      <c r="AL30" s="159" t="str">
        <f>AM6</f>
        <v>FC中山</v>
      </c>
      <c r="AM30" s="160"/>
      <c r="AN30" s="98" t="s">
        <v>0</v>
      </c>
      <c r="AO30" s="160" t="str">
        <f>AM7</f>
        <v>愛子</v>
      </c>
      <c r="AP30" s="161"/>
      <c r="AR30" s="92" t="s">
        <v>144</v>
      </c>
      <c r="AS30" s="5" t="s">
        <v>263</v>
      </c>
    </row>
    <row r="31" spans="1:45" s="2" customFormat="1" ht="12.75" customHeight="1">
      <c r="A31" s="165"/>
      <c r="B31" s="165"/>
      <c r="C31" s="154">
        <v>3</v>
      </c>
      <c r="D31" s="155"/>
      <c r="E31" s="105"/>
      <c r="F31" s="155">
        <v>0</v>
      </c>
      <c r="G31" s="158"/>
      <c r="H31" s="154">
        <v>2</v>
      </c>
      <c r="I31" s="155"/>
      <c r="J31" s="105"/>
      <c r="K31" s="155">
        <v>1</v>
      </c>
      <c r="L31" s="158"/>
      <c r="M31" s="154">
        <v>2</v>
      </c>
      <c r="N31" s="155"/>
      <c r="O31" s="105"/>
      <c r="P31" s="155">
        <v>0</v>
      </c>
      <c r="Q31" s="158"/>
      <c r="R31" s="154">
        <v>2</v>
      </c>
      <c r="S31" s="155"/>
      <c r="T31" s="105"/>
      <c r="U31" s="155">
        <v>0</v>
      </c>
      <c r="V31" s="158"/>
      <c r="W31" s="154">
        <v>0</v>
      </c>
      <c r="X31" s="155"/>
      <c r="Y31" s="105"/>
      <c r="Z31" s="155">
        <v>7</v>
      </c>
      <c r="AA31" s="158"/>
      <c r="AB31" s="154">
        <v>1</v>
      </c>
      <c r="AC31" s="155"/>
      <c r="AD31" s="105"/>
      <c r="AE31" s="155">
        <v>3</v>
      </c>
      <c r="AF31" s="158"/>
      <c r="AG31" s="154">
        <v>3</v>
      </c>
      <c r="AH31" s="155"/>
      <c r="AI31" s="105"/>
      <c r="AJ31" s="155">
        <v>0</v>
      </c>
      <c r="AK31" s="158"/>
      <c r="AL31" s="154">
        <v>2</v>
      </c>
      <c r="AM31" s="155"/>
      <c r="AN31" s="105"/>
      <c r="AO31" s="155">
        <v>0</v>
      </c>
      <c r="AP31" s="158"/>
      <c r="AR31" s="92" t="s">
        <v>167</v>
      </c>
      <c r="AS31" s="5" t="s">
        <v>269</v>
      </c>
    </row>
    <row r="32" spans="1:45" s="2" customFormat="1" ht="12.75" customHeight="1">
      <c r="A32" s="165">
        <v>2</v>
      </c>
      <c r="B32" s="167">
        <v>0.40625</v>
      </c>
      <c r="C32" s="166" t="s">
        <v>46</v>
      </c>
      <c r="D32" s="156"/>
      <c r="E32" s="96">
        <v>4</v>
      </c>
      <c r="F32" s="156" t="s">
        <v>1</v>
      </c>
      <c r="G32" s="157"/>
      <c r="H32" s="166" t="s">
        <v>54</v>
      </c>
      <c r="I32" s="156"/>
      <c r="J32" s="96">
        <v>4</v>
      </c>
      <c r="K32" s="156" t="s">
        <v>51</v>
      </c>
      <c r="L32" s="157"/>
      <c r="M32" s="166" t="s">
        <v>58</v>
      </c>
      <c r="N32" s="156"/>
      <c r="O32" s="96">
        <v>4</v>
      </c>
      <c r="P32" s="156" t="s">
        <v>56</v>
      </c>
      <c r="Q32" s="157"/>
      <c r="R32" s="166" t="s">
        <v>64</v>
      </c>
      <c r="S32" s="156"/>
      <c r="T32" s="96">
        <v>4</v>
      </c>
      <c r="U32" s="156" t="s">
        <v>68</v>
      </c>
      <c r="V32" s="157"/>
      <c r="W32" s="166" t="s">
        <v>198</v>
      </c>
      <c r="X32" s="156"/>
      <c r="Y32" s="96">
        <v>4</v>
      </c>
      <c r="Z32" s="156" t="s">
        <v>201</v>
      </c>
      <c r="AA32" s="157"/>
      <c r="AB32" s="166" t="s">
        <v>207</v>
      </c>
      <c r="AC32" s="156"/>
      <c r="AD32" s="96">
        <v>4</v>
      </c>
      <c r="AE32" s="156" t="s">
        <v>206</v>
      </c>
      <c r="AF32" s="157"/>
      <c r="AG32" s="166" t="s">
        <v>217</v>
      </c>
      <c r="AH32" s="156"/>
      <c r="AI32" s="96">
        <v>4</v>
      </c>
      <c r="AJ32" s="156" t="s">
        <v>218</v>
      </c>
      <c r="AK32" s="157"/>
      <c r="AL32" s="166" t="s">
        <v>79</v>
      </c>
      <c r="AM32" s="156"/>
      <c r="AN32" s="96">
        <v>4</v>
      </c>
      <c r="AO32" s="156" t="s">
        <v>83</v>
      </c>
      <c r="AP32" s="157"/>
      <c r="AR32" s="92" t="s">
        <v>168</v>
      </c>
      <c r="AS32" s="5" t="s">
        <v>270</v>
      </c>
    </row>
    <row r="33" spans="1:45" s="2" customFormat="1" ht="12.75" customHeight="1">
      <c r="A33" s="165"/>
      <c r="B33" s="165"/>
      <c r="C33" s="159" t="str">
        <f>D4</f>
        <v>あすなろ</v>
      </c>
      <c r="D33" s="160"/>
      <c r="E33" s="98" t="s">
        <v>0</v>
      </c>
      <c r="F33" s="160" t="str">
        <f>D5</f>
        <v>気仙沼</v>
      </c>
      <c r="G33" s="161"/>
      <c r="H33" s="159" t="str">
        <f>I4</f>
        <v>鶴ケ谷</v>
      </c>
      <c r="I33" s="160"/>
      <c r="J33" s="98" t="s">
        <v>0</v>
      </c>
      <c r="K33" s="160" t="str">
        <f>I5</f>
        <v>舘</v>
      </c>
      <c r="L33" s="161"/>
      <c r="M33" s="159" t="str">
        <f>N4</f>
        <v>槻木ＦＣ</v>
      </c>
      <c r="N33" s="160"/>
      <c r="O33" s="98" t="s">
        <v>0</v>
      </c>
      <c r="P33" s="160" t="str">
        <f>N5</f>
        <v>コバルトーレ</v>
      </c>
      <c r="Q33" s="161"/>
      <c r="R33" s="159" t="str">
        <f>S4</f>
        <v>三本木</v>
      </c>
      <c r="S33" s="160"/>
      <c r="T33" s="98" t="s">
        <v>0</v>
      </c>
      <c r="U33" s="160" t="str">
        <f>S5</f>
        <v>RED EAST</v>
      </c>
      <c r="V33" s="161"/>
      <c r="W33" s="159" t="str">
        <f>X4</f>
        <v>なかのFC</v>
      </c>
      <c r="X33" s="160"/>
      <c r="Y33" s="98" t="s">
        <v>0</v>
      </c>
      <c r="Z33" s="160" t="str">
        <f>X5</f>
        <v>荒  浜</v>
      </c>
      <c r="AA33" s="161"/>
      <c r="AB33" s="159" t="str">
        <f>AC4</f>
        <v>コパＦＣ</v>
      </c>
      <c r="AC33" s="160"/>
      <c r="AD33" s="98" t="s">
        <v>0</v>
      </c>
      <c r="AE33" s="160" t="str">
        <f>AC5</f>
        <v>田　尻</v>
      </c>
      <c r="AF33" s="161"/>
      <c r="AG33" s="159" t="str">
        <f>AH4</f>
        <v>ウィステリア</v>
      </c>
      <c r="AH33" s="160"/>
      <c r="AI33" s="98" t="s">
        <v>0</v>
      </c>
      <c r="AJ33" s="160" t="str">
        <f>AH5</f>
        <v>古城FC</v>
      </c>
      <c r="AK33" s="161"/>
      <c r="AL33" s="159" t="str">
        <f>AM4</f>
        <v>シューレ</v>
      </c>
      <c r="AM33" s="160"/>
      <c r="AN33" s="98" t="s">
        <v>0</v>
      </c>
      <c r="AO33" s="160" t="str">
        <f>AM5</f>
        <v>仙台中田</v>
      </c>
      <c r="AP33" s="161"/>
      <c r="AR33" s="92" t="s">
        <v>169</v>
      </c>
      <c r="AS33" s="5" t="s">
        <v>271</v>
      </c>
    </row>
    <row r="34" spans="1:45" s="2" customFormat="1" ht="12.75" customHeight="1">
      <c r="A34" s="165"/>
      <c r="B34" s="165"/>
      <c r="C34" s="154">
        <v>6</v>
      </c>
      <c r="D34" s="155"/>
      <c r="E34" s="105"/>
      <c r="F34" s="155">
        <v>1</v>
      </c>
      <c r="G34" s="158"/>
      <c r="H34" s="154">
        <v>1</v>
      </c>
      <c r="I34" s="155"/>
      <c r="J34" s="105"/>
      <c r="K34" s="155">
        <v>0</v>
      </c>
      <c r="L34" s="158"/>
      <c r="M34" s="154">
        <v>0</v>
      </c>
      <c r="N34" s="155"/>
      <c r="O34" s="105"/>
      <c r="P34" s="155">
        <v>5</v>
      </c>
      <c r="Q34" s="158"/>
      <c r="R34" s="154">
        <v>0</v>
      </c>
      <c r="S34" s="155"/>
      <c r="T34" s="105"/>
      <c r="U34" s="155">
        <v>0</v>
      </c>
      <c r="V34" s="158"/>
      <c r="W34" s="154">
        <v>2</v>
      </c>
      <c r="X34" s="155"/>
      <c r="Y34" s="105"/>
      <c r="Z34" s="155">
        <v>1</v>
      </c>
      <c r="AA34" s="158"/>
      <c r="AB34" s="154">
        <v>6</v>
      </c>
      <c r="AC34" s="155"/>
      <c r="AD34" s="105"/>
      <c r="AE34" s="155">
        <v>0</v>
      </c>
      <c r="AF34" s="158"/>
      <c r="AG34" s="154">
        <v>0</v>
      </c>
      <c r="AH34" s="155"/>
      <c r="AI34" s="105"/>
      <c r="AJ34" s="155">
        <v>1</v>
      </c>
      <c r="AK34" s="158"/>
      <c r="AL34" s="154">
        <v>0</v>
      </c>
      <c r="AM34" s="155"/>
      <c r="AN34" s="105"/>
      <c r="AO34" s="155">
        <v>2</v>
      </c>
      <c r="AP34" s="158"/>
      <c r="AR34" s="92" t="s">
        <v>255</v>
      </c>
      <c r="AS34" s="5" t="s">
        <v>178</v>
      </c>
    </row>
    <row r="35" spans="1:45" s="2" customFormat="1" ht="12.75" customHeight="1">
      <c r="A35" s="165">
        <v>3</v>
      </c>
      <c r="B35" s="167">
        <v>0.4375</v>
      </c>
      <c r="C35" s="166" t="s">
        <v>2</v>
      </c>
      <c r="D35" s="156"/>
      <c r="E35" s="96">
        <v>2</v>
      </c>
      <c r="F35" s="156" t="s">
        <v>45</v>
      </c>
      <c r="G35" s="157"/>
      <c r="H35" s="166" t="s">
        <v>53</v>
      </c>
      <c r="I35" s="156"/>
      <c r="J35" s="96">
        <v>2</v>
      </c>
      <c r="K35" s="156" t="s">
        <v>55</v>
      </c>
      <c r="L35" s="157"/>
      <c r="M35" s="166" t="s">
        <v>13</v>
      </c>
      <c r="N35" s="156"/>
      <c r="O35" s="96">
        <v>2</v>
      </c>
      <c r="P35" s="156" t="s">
        <v>61</v>
      </c>
      <c r="Q35" s="157"/>
      <c r="R35" s="166" t="s">
        <v>18</v>
      </c>
      <c r="S35" s="156"/>
      <c r="T35" s="96">
        <v>2</v>
      </c>
      <c r="U35" s="156" t="s">
        <v>67</v>
      </c>
      <c r="V35" s="157"/>
      <c r="W35" s="166" t="s">
        <v>200</v>
      </c>
      <c r="X35" s="156"/>
      <c r="Y35" s="96">
        <v>2</v>
      </c>
      <c r="Z35" s="156" t="s">
        <v>199</v>
      </c>
      <c r="AA35" s="157"/>
      <c r="AB35" s="166" t="s">
        <v>205</v>
      </c>
      <c r="AC35" s="156"/>
      <c r="AD35" s="96">
        <v>2</v>
      </c>
      <c r="AE35" s="156" t="s">
        <v>204</v>
      </c>
      <c r="AF35" s="157"/>
      <c r="AG35" s="166" t="s">
        <v>33</v>
      </c>
      <c r="AH35" s="156"/>
      <c r="AI35" s="96">
        <v>2</v>
      </c>
      <c r="AJ35" s="156" t="s">
        <v>76</v>
      </c>
      <c r="AK35" s="157"/>
      <c r="AL35" s="166" t="s">
        <v>38</v>
      </c>
      <c r="AM35" s="156"/>
      <c r="AN35" s="96">
        <v>2</v>
      </c>
      <c r="AO35" s="156" t="s">
        <v>82</v>
      </c>
      <c r="AP35" s="157"/>
      <c r="AR35" s="92" t="s">
        <v>170</v>
      </c>
      <c r="AS35" s="5" t="s">
        <v>291</v>
      </c>
    </row>
    <row r="36" spans="1:45" s="2" customFormat="1" ht="12.75" customHeight="1">
      <c r="A36" s="165"/>
      <c r="B36" s="165"/>
      <c r="C36" s="159" t="str">
        <f>D3</f>
        <v>S・KSC</v>
      </c>
      <c r="D36" s="160"/>
      <c r="E36" s="98" t="s">
        <v>0</v>
      </c>
      <c r="F36" s="160" t="str">
        <f>D7</f>
        <v>富ケ丘</v>
      </c>
      <c r="G36" s="161"/>
      <c r="H36" s="159" t="str">
        <f>I3</f>
        <v>岩沼西</v>
      </c>
      <c r="I36" s="160"/>
      <c r="J36" s="98" t="s">
        <v>0</v>
      </c>
      <c r="K36" s="160" t="str">
        <f>I7</f>
        <v>エナブル</v>
      </c>
      <c r="L36" s="161"/>
      <c r="M36" s="159" t="str">
        <f>N3</f>
        <v>ベガルタ</v>
      </c>
      <c r="N36" s="160"/>
      <c r="O36" s="98" t="s">
        <v>0</v>
      </c>
      <c r="P36" s="160" t="str">
        <f>N7</f>
        <v>わたり</v>
      </c>
      <c r="Q36" s="161"/>
      <c r="R36" s="159" t="str">
        <f>S3</f>
        <v>TOMIYA</v>
      </c>
      <c r="S36" s="160"/>
      <c r="T36" s="98" t="s">
        <v>0</v>
      </c>
      <c r="U36" s="160" t="str">
        <f>S7</f>
        <v>蛇田ＦＣ</v>
      </c>
      <c r="V36" s="161"/>
      <c r="W36" s="159" t="str">
        <f>X3</f>
        <v>鹿折ＦＣ</v>
      </c>
      <c r="X36" s="160"/>
      <c r="Y36" s="98" t="s">
        <v>0</v>
      </c>
      <c r="Z36" s="160" t="str">
        <f>X7</f>
        <v>ジュニオール</v>
      </c>
      <c r="AA36" s="161"/>
      <c r="AB36" s="159" t="str">
        <f>AC3</f>
        <v>クォーレ</v>
      </c>
      <c r="AC36" s="160"/>
      <c r="AD36" s="98" t="s">
        <v>0</v>
      </c>
      <c r="AE36" s="160" t="str">
        <f>AC7</f>
        <v>将　監</v>
      </c>
      <c r="AF36" s="161"/>
      <c r="AG36" s="159" t="str">
        <f>AH3</f>
        <v>茂庭台</v>
      </c>
      <c r="AH36" s="160"/>
      <c r="AI36" s="98" t="s">
        <v>0</v>
      </c>
      <c r="AJ36" s="160" t="str">
        <f>AH7</f>
        <v>船迫ＦＣ</v>
      </c>
      <c r="AK36" s="161"/>
      <c r="AL36" s="159" t="str">
        <f>AM3</f>
        <v>石巻ＦＣ</v>
      </c>
      <c r="AM36" s="160"/>
      <c r="AN36" s="98" t="s">
        <v>0</v>
      </c>
      <c r="AO36" s="160" t="str">
        <f>AM7</f>
        <v>愛子</v>
      </c>
      <c r="AP36" s="161"/>
      <c r="AR36" s="92" t="s">
        <v>171</v>
      </c>
      <c r="AS36" s="5" t="s">
        <v>292</v>
      </c>
    </row>
    <row r="37" spans="1:45" s="2" customFormat="1" ht="12.75" customHeight="1">
      <c r="A37" s="165"/>
      <c r="B37" s="165"/>
      <c r="C37" s="154">
        <v>5</v>
      </c>
      <c r="D37" s="155"/>
      <c r="E37" s="105"/>
      <c r="F37" s="155">
        <v>1</v>
      </c>
      <c r="G37" s="158"/>
      <c r="H37" s="154">
        <v>3</v>
      </c>
      <c r="I37" s="155"/>
      <c r="J37" s="105"/>
      <c r="K37" s="155">
        <v>1</v>
      </c>
      <c r="L37" s="158"/>
      <c r="M37" s="154">
        <v>9</v>
      </c>
      <c r="N37" s="155"/>
      <c r="O37" s="105"/>
      <c r="P37" s="155">
        <v>0</v>
      </c>
      <c r="Q37" s="158"/>
      <c r="R37" s="154">
        <v>4</v>
      </c>
      <c r="S37" s="155"/>
      <c r="T37" s="105"/>
      <c r="U37" s="155">
        <v>0</v>
      </c>
      <c r="V37" s="158"/>
      <c r="W37" s="154">
        <v>0</v>
      </c>
      <c r="X37" s="155"/>
      <c r="Y37" s="105"/>
      <c r="Z37" s="155">
        <v>1</v>
      </c>
      <c r="AA37" s="158"/>
      <c r="AB37" s="154">
        <v>1</v>
      </c>
      <c r="AC37" s="155"/>
      <c r="AD37" s="105"/>
      <c r="AE37" s="155">
        <v>4</v>
      </c>
      <c r="AF37" s="158"/>
      <c r="AG37" s="154">
        <v>4</v>
      </c>
      <c r="AH37" s="155"/>
      <c r="AI37" s="105"/>
      <c r="AJ37" s="155">
        <v>2</v>
      </c>
      <c r="AK37" s="158"/>
      <c r="AL37" s="154">
        <v>4</v>
      </c>
      <c r="AM37" s="155"/>
      <c r="AN37" s="105"/>
      <c r="AO37" s="155">
        <v>1</v>
      </c>
      <c r="AP37" s="158"/>
      <c r="AR37" s="92" t="s">
        <v>172</v>
      </c>
      <c r="AS37" s="5" t="s">
        <v>293</v>
      </c>
    </row>
    <row r="38" spans="1:45" s="2" customFormat="1" ht="12.75" customHeight="1">
      <c r="A38" s="165">
        <v>4</v>
      </c>
      <c r="B38" s="167">
        <v>0.46875</v>
      </c>
      <c r="C38" s="166" t="s">
        <v>1</v>
      </c>
      <c r="D38" s="156"/>
      <c r="E38" s="96">
        <v>5</v>
      </c>
      <c r="F38" s="156" t="s">
        <v>12</v>
      </c>
      <c r="G38" s="157"/>
      <c r="H38" s="166" t="s">
        <v>51</v>
      </c>
      <c r="I38" s="156"/>
      <c r="J38" s="96">
        <v>5</v>
      </c>
      <c r="K38" s="156" t="s">
        <v>52</v>
      </c>
      <c r="L38" s="157"/>
      <c r="M38" s="166" t="s">
        <v>56</v>
      </c>
      <c r="N38" s="156"/>
      <c r="O38" s="96">
        <v>5</v>
      </c>
      <c r="P38" s="156" t="s">
        <v>59</v>
      </c>
      <c r="Q38" s="157"/>
      <c r="R38" s="166" t="s">
        <v>62</v>
      </c>
      <c r="S38" s="156"/>
      <c r="T38" s="96">
        <v>5</v>
      </c>
      <c r="U38" s="156" t="s">
        <v>65</v>
      </c>
      <c r="V38" s="157"/>
      <c r="W38" s="166" t="s">
        <v>212</v>
      </c>
      <c r="X38" s="156"/>
      <c r="Y38" s="96">
        <v>5</v>
      </c>
      <c r="Z38" s="156" t="s">
        <v>202</v>
      </c>
      <c r="AA38" s="157"/>
      <c r="AB38" s="166" t="s">
        <v>215</v>
      </c>
      <c r="AC38" s="156"/>
      <c r="AD38" s="96">
        <v>5</v>
      </c>
      <c r="AE38" s="156" t="s">
        <v>208</v>
      </c>
      <c r="AF38" s="157"/>
      <c r="AG38" s="166" t="s">
        <v>72</v>
      </c>
      <c r="AH38" s="156"/>
      <c r="AI38" s="96">
        <v>5</v>
      </c>
      <c r="AJ38" s="156" t="s">
        <v>74</v>
      </c>
      <c r="AK38" s="157"/>
      <c r="AL38" s="166" t="s">
        <v>78</v>
      </c>
      <c r="AM38" s="156"/>
      <c r="AN38" s="96">
        <v>5</v>
      </c>
      <c r="AO38" s="156" t="s">
        <v>80</v>
      </c>
      <c r="AP38" s="157"/>
      <c r="AR38" s="92" t="s">
        <v>173</v>
      </c>
      <c r="AS38" s="5" t="s">
        <v>294</v>
      </c>
    </row>
    <row r="39" spans="1:45" s="2" customFormat="1" ht="12.75" customHeight="1">
      <c r="A39" s="165"/>
      <c r="B39" s="165"/>
      <c r="C39" s="159" t="str">
        <f>D5</f>
        <v>気仙沼</v>
      </c>
      <c r="D39" s="160"/>
      <c r="E39" s="98" t="s">
        <v>0</v>
      </c>
      <c r="F39" s="160" t="str">
        <f>D6</f>
        <v>マリソル</v>
      </c>
      <c r="G39" s="161"/>
      <c r="H39" s="159" t="str">
        <f>I5</f>
        <v>舘</v>
      </c>
      <c r="I39" s="160"/>
      <c r="J39" s="98" t="s">
        <v>0</v>
      </c>
      <c r="K39" s="160" t="str">
        <f>I6</f>
        <v>ＡＳＫ</v>
      </c>
      <c r="L39" s="161"/>
      <c r="M39" s="159" t="str">
        <f>N5</f>
        <v>コバルトーレ</v>
      </c>
      <c r="N39" s="160"/>
      <c r="O39" s="98" t="s">
        <v>0</v>
      </c>
      <c r="P39" s="160" t="str">
        <f>N6</f>
        <v>T    Ｎ</v>
      </c>
      <c r="Q39" s="161"/>
      <c r="R39" s="159" t="str">
        <f>S5</f>
        <v>RED EAST</v>
      </c>
      <c r="S39" s="160"/>
      <c r="T39" s="98" t="s">
        <v>0</v>
      </c>
      <c r="U39" s="160" t="str">
        <f>S6</f>
        <v>アルコ</v>
      </c>
      <c r="V39" s="161"/>
      <c r="W39" s="159" t="str">
        <f>X5</f>
        <v>荒  浜</v>
      </c>
      <c r="X39" s="160"/>
      <c r="Y39" s="98" t="s">
        <v>0</v>
      </c>
      <c r="Z39" s="160" t="str">
        <f>X6</f>
        <v>渡  波</v>
      </c>
      <c r="AA39" s="161"/>
      <c r="AB39" s="159" t="str">
        <f>AC5</f>
        <v>田　尻</v>
      </c>
      <c r="AC39" s="160"/>
      <c r="AD39" s="98" t="s">
        <v>0</v>
      </c>
      <c r="AE39" s="160" t="str">
        <f>AC6</f>
        <v>小牛田</v>
      </c>
      <c r="AF39" s="161"/>
      <c r="AG39" s="159" t="str">
        <f>AH5</f>
        <v>古城FC</v>
      </c>
      <c r="AH39" s="160"/>
      <c r="AI39" s="98" t="s">
        <v>0</v>
      </c>
      <c r="AJ39" s="160" t="str">
        <f>AH6</f>
        <v>アバンＳＣ</v>
      </c>
      <c r="AK39" s="161"/>
      <c r="AL39" s="159" t="str">
        <f>AM5</f>
        <v>仙台中田</v>
      </c>
      <c r="AM39" s="160"/>
      <c r="AN39" s="98" t="s">
        <v>0</v>
      </c>
      <c r="AO39" s="160" t="str">
        <f>AM6</f>
        <v>FC中山</v>
      </c>
      <c r="AP39" s="161"/>
      <c r="AR39" s="92" t="s">
        <v>174</v>
      </c>
      <c r="AS39" s="5" t="s">
        <v>279</v>
      </c>
    </row>
    <row r="40" spans="1:45" s="2" customFormat="1" ht="12.75" customHeight="1">
      <c r="A40" s="165"/>
      <c r="B40" s="165"/>
      <c r="C40" s="154">
        <v>0</v>
      </c>
      <c r="D40" s="155"/>
      <c r="E40" s="105"/>
      <c r="F40" s="155">
        <v>5</v>
      </c>
      <c r="G40" s="158"/>
      <c r="H40" s="154">
        <v>0</v>
      </c>
      <c r="I40" s="155"/>
      <c r="J40" s="105"/>
      <c r="K40" s="155">
        <v>4</v>
      </c>
      <c r="L40" s="158"/>
      <c r="M40" s="154">
        <v>4</v>
      </c>
      <c r="N40" s="155"/>
      <c r="O40" s="105"/>
      <c r="P40" s="155">
        <v>0</v>
      </c>
      <c r="Q40" s="158"/>
      <c r="R40" s="154">
        <v>2</v>
      </c>
      <c r="S40" s="155"/>
      <c r="T40" s="105"/>
      <c r="U40" s="155">
        <v>0</v>
      </c>
      <c r="V40" s="158"/>
      <c r="W40" s="154">
        <v>5</v>
      </c>
      <c r="X40" s="155"/>
      <c r="Y40" s="105"/>
      <c r="Z40" s="155">
        <v>1</v>
      </c>
      <c r="AA40" s="158"/>
      <c r="AB40" s="154">
        <v>0</v>
      </c>
      <c r="AC40" s="155"/>
      <c r="AD40" s="105"/>
      <c r="AE40" s="155">
        <v>1</v>
      </c>
      <c r="AF40" s="158"/>
      <c r="AG40" s="154">
        <v>0</v>
      </c>
      <c r="AH40" s="155"/>
      <c r="AI40" s="105"/>
      <c r="AJ40" s="155">
        <v>4</v>
      </c>
      <c r="AK40" s="158"/>
      <c r="AL40" s="154">
        <v>1</v>
      </c>
      <c r="AM40" s="155"/>
      <c r="AN40" s="105"/>
      <c r="AO40" s="155">
        <v>1</v>
      </c>
      <c r="AP40" s="158"/>
      <c r="AR40" s="92" t="s">
        <v>175</v>
      </c>
      <c r="AS40" s="5" t="s">
        <v>280</v>
      </c>
    </row>
    <row r="41" spans="1:45" s="2" customFormat="1" ht="12.75" customHeight="1">
      <c r="A41" s="165">
        <v>5</v>
      </c>
      <c r="B41" s="167">
        <v>0.5</v>
      </c>
      <c r="C41" s="166" t="s">
        <v>2</v>
      </c>
      <c r="D41" s="156"/>
      <c r="E41" s="96">
        <v>3</v>
      </c>
      <c r="F41" s="156" t="s">
        <v>43</v>
      </c>
      <c r="G41" s="157"/>
      <c r="H41" s="166" t="s">
        <v>53</v>
      </c>
      <c r="I41" s="156"/>
      <c r="J41" s="96">
        <v>3</v>
      </c>
      <c r="K41" s="156" t="s">
        <v>54</v>
      </c>
      <c r="L41" s="157"/>
      <c r="M41" s="166" t="s">
        <v>13</v>
      </c>
      <c r="N41" s="156"/>
      <c r="O41" s="96">
        <v>3</v>
      </c>
      <c r="P41" s="156" t="s">
        <v>60</v>
      </c>
      <c r="Q41" s="157"/>
      <c r="R41" s="166" t="s">
        <v>18</v>
      </c>
      <c r="S41" s="156"/>
      <c r="T41" s="96">
        <v>3</v>
      </c>
      <c r="U41" s="156" t="s">
        <v>66</v>
      </c>
      <c r="V41" s="157"/>
      <c r="W41" s="166" t="s">
        <v>200</v>
      </c>
      <c r="X41" s="156"/>
      <c r="Y41" s="96">
        <v>3</v>
      </c>
      <c r="Z41" s="156" t="s">
        <v>213</v>
      </c>
      <c r="AA41" s="157"/>
      <c r="AB41" s="166" t="s">
        <v>205</v>
      </c>
      <c r="AC41" s="156"/>
      <c r="AD41" s="96">
        <v>3</v>
      </c>
      <c r="AE41" s="156" t="s">
        <v>216</v>
      </c>
      <c r="AF41" s="157"/>
      <c r="AG41" s="166" t="s">
        <v>33</v>
      </c>
      <c r="AH41" s="156"/>
      <c r="AI41" s="96">
        <v>3</v>
      </c>
      <c r="AJ41" s="156" t="s">
        <v>75</v>
      </c>
      <c r="AK41" s="157"/>
      <c r="AL41" s="166" t="s">
        <v>38</v>
      </c>
      <c r="AM41" s="156"/>
      <c r="AN41" s="96">
        <v>3</v>
      </c>
      <c r="AO41" s="156" t="s">
        <v>81</v>
      </c>
      <c r="AP41" s="157"/>
      <c r="AR41" s="92" t="s">
        <v>256</v>
      </c>
      <c r="AS41" s="5" t="s">
        <v>239</v>
      </c>
    </row>
    <row r="42" spans="1:44" s="2" customFormat="1" ht="12.75" customHeight="1">
      <c r="A42" s="165"/>
      <c r="B42" s="165"/>
      <c r="C42" s="159" t="str">
        <f>D3</f>
        <v>S・KSC</v>
      </c>
      <c r="D42" s="160"/>
      <c r="E42" s="98" t="s">
        <v>0</v>
      </c>
      <c r="F42" s="160" t="str">
        <f>D4</f>
        <v>あすなろ</v>
      </c>
      <c r="G42" s="161"/>
      <c r="H42" s="159" t="str">
        <f>I3</f>
        <v>岩沼西</v>
      </c>
      <c r="I42" s="160"/>
      <c r="J42" s="98" t="s">
        <v>0</v>
      </c>
      <c r="K42" s="160" t="str">
        <f>I4</f>
        <v>鶴ケ谷</v>
      </c>
      <c r="L42" s="161"/>
      <c r="M42" s="159" t="str">
        <f>N3</f>
        <v>ベガルタ</v>
      </c>
      <c r="N42" s="160"/>
      <c r="O42" s="98" t="s">
        <v>0</v>
      </c>
      <c r="P42" s="160" t="str">
        <f>N4</f>
        <v>槻木ＦＣ</v>
      </c>
      <c r="Q42" s="161"/>
      <c r="R42" s="159" t="str">
        <f>S3</f>
        <v>TOMIYA</v>
      </c>
      <c r="S42" s="160"/>
      <c r="T42" s="98" t="s">
        <v>0</v>
      </c>
      <c r="U42" s="160" t="str">
        <f>S4</f>
        <v>三本木</v>
      </c>
      <c r="V42" s="161"/>
      <c r="W42" s="159" t="str">
        <f>X3</f>
        <v>鹿折ＦＣ</v>
      </c>
      <c r="X42" s="160"/>
      <c r="Y42" s="98" t="s">
        <v>0</v>
      </c>
      <c r="Z42" s="160" t="str">
        <f>X4</f>
        <v>なかのFC</v>
      </c>
      <c r="AA42" s="161"/>
      <c r="AB42" s="159" t="str">
        <f>AC3</f>
        <v>クォーレ</v>
      </c>
      <c r="AC42" s="160"/>
      <c r="AD42" s="98" t="s">
        <v>0</v>
      </c>
      <c r="AE42" s="160" t="str">
        <f>AC4</f>
        <v>コパＦＣ</v>
      </c>
      <c r="AF42" s="161"/>
      <c r="AG42" s="159" t="str">
        <f>AH3</f>
        <v>茂庭台</v>
      </c>
      <c r="AH42" s="160"/>
      <c r="AI42" s="98" t="s">
        <v>0</v>
      </c>
      <c r="AJ42" s="160" t="str">
        <f>AH4</f>
        <v>ウィステリア</v>
      </c>
      <c r="AK42" s="161"/>
      <c r="AL42" s="159" t="str">
        <f>AM3</f>
        <v>石巻ＦＣ</v>
      </c>
      <c r="AM42" s="160"/>
      <c r="AN42" s="98" t="s">
        <v>0</v>
      </c>
      <c r="AO42" s="160" t="str">
        <f>AM4</f>
        <v>シューレ</v>
      </c>
      <c r="AP42" s="161"/>
      <c r="AR42" s="92"/>
    </row>
    <row r="43" spans="1:44" s="2" customFormat="1" ht="12.75" customHeight="1">
      <c r="A43" s="165"/>
      <c r="B43" s="165"/>
      <c r="C43" s="154">
        <v>2</v>
      </c>
      <c r="D43" s="155"/>
      <c r="E43" s="105"/>
      <c r="F43" s="155">
        <v>0</v>
      </c>
      <c r="G43" s="158"/>
      <c r="H43" s="154">
        <v>0</v>
      </c>
      <c r="I43" s="155"/>
      <c r="J43" s="105"/>
      <c r="K43" s="155">
        <v>3</v>
      </c>
      <c r="L43" s="158"/>
      <c r="M43" s="154">
        <v>6</v>
      </c>
      <c r="N43" s="155"/>
      <c r="O43" s="105"/>
      <c r="P43" s="155">
        <v>0</v>
      </c>
      <c r="Q43" s="158"/>
      <c r="R43" s="154">
        <v>0</v>
      </c>
      <c r="S43" s="155"/>
      <c r="T43" s="105"/>
      <c r="U43" s="155">
        <v>1</v>
      </c>
      <c r="V43" s="158"/>
      <c r="W43" s="154">
        <v>3</v>
      </c>
      <c r="X43" s="155"/>
      <c r="Y43" s="105"/>
      <c r="Z43" s="155">
        <v>0</v>
      </c>
      <c r="AA43" s="158"/>
      <c r="AB43" s="154">
        <v>1</v>
      </c>
      <c r="AC43" s="155"/>
      <c r="AD43" s="105"/>
      <c r="AE43" s="155">
        <v>3</v>
      </c>
      <c r="AF43" s="158"/>
      <c r="AG43" s="154">
        <v>3</v>
      </c>
      <c r="AH43" s="155"/>
      <c r="AI43" s="105"/>
      <c r="AJ43" s="155">
        <v>1</v>
      </c>
      <c r="AK43" s="158"/>
      <c r="AL43" s="154">
        <v>5</v>
      </c>
      <c r="AM43" s="155"/>
      <c r="AN43" s="105"/>
      <c r="AO43" s="155">
        <v>0</v>
      </c>
      <c r="AP43" s="158"/>
      <c r="AR43" s="92"/>
    </row>
    <row r="44" ht="13.5">
      <c r="AR44" s="93"/>
    </row>
  </sheetData>
  <sheetProtection/>
  <mergeCells count="583">
    <mergeCell ref="AM5:AP5"/>
    <mergeCell ref="AM6:AP6"/>
    <mergeCell ref="AG22:AH22"/>
    <mergeCell ref="AL23:AM23"/>
    <mergeCell ref="AL22:AM22"/>
    <mergeCell ref="AL21:AM21"/>
    <mergeCell ref="AL19:AM19"/>
    <mergeCell ref="AO19:AP19"/>
    <mergeCell ref="AO21:AP21"/>
    <mergeCell ref="AL20:AM20"/>
    <mergeCell ref="AH5:AK5"/>
    <mergeCell ref="AG23:AH23"/>
    <mergeCell ref="AG24:AH24"/>
    <mergeCell ref="AJ22:AK22"/>
    <mergeCell ref="AG20:AH20"/>
    <mergeCell ref="AG21:AH21"/>
    <mergeCell ref="AJ21:AK21"/>
    <mergeCell ref="AJ20:AK20"/>
    <mergeCell ref="AJ19:AK19"/>
    <mergeCell ref="AG19:AH19"/>
    <mergeCell ref="AO24:AP24"/>
    <mergeCell ref="W23:X23"/>
    <mergeCell ref="AJ24:AK24"/>
    <mergeCell ref="AL24:AM24"/>
    <mergeCell ref="U15:V15"/>
    <mergeCell ref="W15:X15"/>
    <mergeCell ref="Z19:AA19"/>
    <mergeCell ref="W19:X19"/>
    <mergeCell ref="Z17:AA17"/>
    <mergeCell ref="AB21:AC21"/>
    <mergeCell ref="C15:D15"/>
    <mergeCell ref="I7:L7"/>
    <mergeCell ref="S3:V3"/>
    <mergeCell ref="AC5:AF5"/>
    <mergeCell ref="N5:Q5"/>
    <mergeCell ref="N6:Q6"/>
    <mergeCell ref="S5:V5"/>
    <mergeCell ref="S6:V6"/>
    <mergeCell ref="S4:V4"/>
    <mergeCell ref="AC4:AF4"/>
    <mergeCell ref="P16:Q16"/>
    <mergeCell ref="H17:I17"/>
    <mergeCell ref="H20:I20"/>
    <mergeCell ref="K22:L22"/>
    <mergeCell ref="M17:N17"/>
    <mergeCell ref="F11:G11"/>
    <mergeCell ref="M19:N19"/>
    <mergeCell ref="F19:G19"/>
    <mergeCell ref="F18:G18"/>
    <mergeCell ref="K13:L13"/>
    <mergeCell ref="H11:I11"/>
    <mergeCell ref="H13:I13"/>
    <mergeCell ref="M12:N12"/>
    <mergeCell ref="H18:I18"/>
    <mergeCell ref="P15:Q15"/>
    <mergeCell ref="K11:L11"/>
    <mergeCell ref="P11:Q11"/>
    <mergeCell ref="P12:Q12"/>
    <mergeCell ref="P13:Q13"/>
    <mergeCell ref="K14:L14"/>
    <mergeCell ref="AL17:AM17"/>
    <mergeCell ref="AG17:AH17"/>
    <mergeCell ref="AL18:AM18"/>
    <mergeCell ref="AB23:AC23"/>
    <mergeCell ref="AE22:AF22"/>
    <mergeCell ref="AB22:AC22"/>
    <mergeCell ref="AJ23:AK23"/>
    <mergeCell ref="AB25:AC25"/>
    <mergeCell ref="Z22:AA22"/>
    <mergeCell ref="Z23:AA23"/>
    <mergeCell ref="AB24:AC24"/>
    <mergeCell ref="W25:X25"/>
    <mergeCell ref="AE21:AF21"/>
    <mergeCell ref="Z25:AA25"/>
    <mergeCell ref="AE24:AF24"/>
    <mergeCell ref="Z24:AA24"/>
    <mergeCell ref="AO18:AP18"/>
    <mergeCell ref="AJ17:AK17"/>
    <mergeCell ref="AG18:AH18"/>
    <mergeCell ref="AO17:AP17"/>
    <mergeCell ref="AJ18:AK18"/>
    <mergeCell ref="AL25:AM25"/>
    <mergeCell ref="AG25:AH25"/>
    <mergeCell ref="AO25:AP25"/>
    <mergeCell ref="AO23:AP23"/>
    <mergeCell ref="AJ25:AK25"/>
    <mergeCell ref="AB16:AC16"/>
    <mergeCell ref="AE16:AF16"/>
    <mergeCell ref="Z16:AA16"/>
    <mergeCell ref="AJ16:AK16"/>
    <mergeCell ref="AG16:AH16"/>
    <mergeCell ref="Z15:AA15"/>
    <mergeCell ref="AB15:AC15"/>
    <mergeCell ref="AO20:AP20"/>
    <mergeCell ref="W21:X21"/>
    <mergeCell ref="AB17:AC17"/>
    <mergeCell ref="AB20:AC20"/>
    <mergeCell ref="Z21:AA21"/>
    <mergeCell ref="AB19:AC19"/>
    <mergeCell ref="Z18:AA18"/>
    <mergeCell ref="AE19:AF19"/>
    <mergeCell ref="AE18:AF18"/>
    <mergeCell ref="Z20:AA20"/>
    <mergeCell ref="AO16:AP16"/>
    <mergeCell ref="AB14:AC14"/>
    <mergeCell ref="AE14:AF14"/>
    <mergeCell ref="AL16:AM16"/>
    <mergeCell ref="AG14:AH14"/>
    <mergeCell ref="AG15:AH15"/>
    <mergeCell ref="AO14:AP14"/>
    <mergeCell ref="AL15:AM15"/>
    <mergeCell ref="AL14:AM14"/>
    <mergeCell ref="AJ15:AK15"/>
    <mergeCell ref="AJ11:AK11"/>
    <mergeCell ref="AG11:AH11"/>
    <mergeCell ref="AJ14:AK14"/>
    <mergeCell ref="R12:S12"/>
    <mergeCell ref="U12:V12"/>
    <mergeCell ref="W12:X12"/>
    <mergeCell ref="Z12:AA12"/>
    <mergeCell ref="AB12:AC12"/>
    <mergeCell ref="Z11:AA11"/>
    <mergeCell ref="U14:V14"/>
    <mergeCell ref="Z14:AA14"/>
    <mergeCell ref="Z13:AA13"/>
    <mergeCell ref="AB13:AC13"/>
    <mergeCell ref="W14:X14"/>
    <mergeCell ref="F12:G12"/>
    <mergeCell ref="M14:N14"/>
    <mergeCell ref="H14:I14"/>
    <mergeCell ref="AJ13:AK13"/>
    <mergeCell ref="AL13:AM13"/>
    <mergeCell ref="AG12:AH12"/>
    <mergeCell ref="AJ12:AK12"/>
    <mergeCell ref="C14:D14"/>
    <mergeCell ref="F14:G14"/>
    <mergeCell ref="P14:Q14"/>
    <mergeCell ref="AG13:AH13"/>
    <mergeCell ref="R14:S14"/>
    <mergeCell ref="AE13:AF13"/>
    <mergeCell ref="R11:S11"/>
    <mergeCell ref="M11:N11"/>
    <mergeCell ref="AL28:AP28"/>
    <mergeCell ref="W27:AA27"/>
    <mergeCell ref="AG27:AK27"/>
    <mergeCell ref="AL27:AP27"/>
    <mergeCell ref="AB28:AF28"/>
    <mergeCell ref="AG28:AK28"/>
    <mergeCell ref="W28:AA28"/>
    <mergeCell ref="AL12:AM12"/>
    <mergeCell ref="AB27:AF27"/>
    <mergeCell ref="A9:A10"/>
    <mergeCell ref="A11:A13"/>
    <mergeCell ref="C12:D12"/>
    <mergeCell ref="C22:D22"/>
    <mergeCell ref="F21:G21"/>
    <mergeCell ref="B11:B13"/>
    <mergeCell ref="C11:D11"/>
    <mergeCell ref="C9:G9"/>
    <mergeCell ref="H9:L9"/>
    <mergeCell ref="AO22:AP22"/>
    <mergeCell ref="R9:V9"/>
    <mergeCell ref="M10:Q10"/>
    <mergeCell ref="R10:V10"/>
    <mergeCell ref="U11:V11"/>
    <mergeCell ref="W17:X17"/>
    <mergeCell ref="W18:X18"/>
    <mergeCell ref="AL9:AP9"/>
    <mergeCell ref="AG9:AK9"/>
    <mergeCell ref="AG10:AK10"/>
    <mergeCell ref="A14:A16"/>
    <mergeCell ref="B14:B16"/>
    <mergeCell ref="A17:A19"/>
    <mergeCell ref="B17:B19"/>
    <mergeCell ref="H10:L10"/>
    <mergeCell ref="C10:G10"/>
    <mergeCell ref="C13:D13"/>
    <mergeCell ref="F13:G13"/>
    <mergeCell ref="H12:I12"/>
    <mergeCell ref="K12:L12"/>
    <mergeCell ref="A20:A22"/>
    <mergeCell ref="C33:D33"/>
    <mergeCell ref="C24:D24"/>
    <mergeCell ref="B20:B22"/>
    <mergeCell ref="B29:B31"/>
    <mergeCell ref="C32:D32"/>
    <mergeCell ref="A27:A28"/>
    <mergeCell ref="A23:A25"/>
    <mergeCell ref="B23:B25"/>
    <mergeCell ref="C21:D21"/>
    <mergeCell ref="U21:V21"/>
    <mergeCell ref="W29:X29"/>
    <mergeCell ref="M22:N22"/>
    <mergeCell ref="U31:V31"/>
    <mergeCell ref="W31:X31"/>
    <mergeCell ref="W24:X24"/>
    <mergeCell ref="W22:X22"/>
    <mergeCell ref="P24:Q24"/>
    <mergeCell ref="R29:S29"/>
    <mergeCell ref="U23:V23"/>
    <mergeCell ref="C17:D17"/>
    <mergeCell ref="C20:D20"/>
    <mergeCell ref="H24:I24"/>
    <mergeCell ref="H35:I35"/>
    <mergeCell ref="F29:G29"/>
    <mergeCell ref="F33:G33"/>
    <mergeCell ref="F24:G24"/>
    <mergeCell ref="F30:G30"/>
    <mergeCell ref="F34:G34"/>
    <mergeCell ref="H29:I29"/>
    <mergeCell ref="R37:S37"/>
    <mergeCell ref="W33:X33"/>
    <mergeCell ref="C16:D16"/>
    <mergeCell ref="F17:G17"/>
    <mergeCell ref="C30:D30"/>
    <mergeCell ref="C31:D31"/>
    <mergeCell ref="F20:G20"/>
    <mergeCell ref="F16:G16"/>
    <mergeCell ref="C18:D18"/>
    <mergeCell ref="F22:G22"/>
    <mergeCell ref="Z29:AA29"/>
    <mergeCell ref="P32:Q32"/>
    <mergeCell ref="AL32:AM32"/>
    <mergeCell ref="U32:V32"/>
    <mergeCell ref="AL33:AM33"/>
    <mergeCell ref="Z30:AA30"/>
    <mergeCell ref="R33:S33"/>
    <mergeCell ref="U33:V33"/>
    <mergeCell ref="AJ33:AK33"/>
    <mergeCell ref="W30:X30"/>
    <mergeCell ref="R38:S38"/>
    <mergeCell ref="U37:V37"/>
    <mergeCell ref="U38:V38"/>
    <mergeCell ref="U35:V35"/>
    <mergeCell ref="AJ32:AK32"/>
    <mergeCell ref="AL35:AM35"/>
    <mergeCell ref="AJ34:AK34"/>
    <mergeCell ref="W36:X36"/>
    <mergeCell ref="W37:X37"/>
    <mergeCell ref="R35:S35"/>
    <mergeCell ref="W32:X32"/>
    <mergeCell ref="P36:Q36"/>
    <mergeCell ref="AG34:AH34"/>
    <mergeCell ref="AJ35:AK35"/>
    <mergeCell ref="R32:S32"/>
    <mergeCell ref="U36:V36"/>
    <mergeCell ref="R34:S34"/>
    <mergeCell ref="U34:V34"/>
    <mergeCell ref="W34:X34"/>
    <mergeCell ref="AB33:AC33"/>
    <mergeCell ref="AB31:AC31"/>
    <mergeCell ref="Z34:AA34"/>
    <mergeCell ref="AJ31:AK31"/>
    <mergeCell ref="AJ29:AK29"/>
    <mergeCell ref="AG30:AH30"/>
    <mergeCell ref="AG31:AH31"/>
    <mergeCell ref="AE32:AF32"/>
    <mergeCell ref="Z33:AA33"/>
    <mergeCell ref="AB30:AC30"/>
    <mergeCell ref="AG33:AH33"/>
    <mergeCell ref="AO30:AP30"/>
    <mergeCell ref="AE30:AF30"/>
    <mergeCell ref="AG29:AH29"/>
    <mergeCell ref="AE31:AF31"/>
    <mergeCell ref="AE29:AF29"/>
    <mergeCell ref="AL29:AM29"/>
    <mergeCell ref="Z31:AA31"/>
    <mergeCell ref="AB29:AC29"/>
    <mergeCell ref="AO35:AP35"/>
    <mergeCell ref="AL34:AM34"/>
    <mergeCell ref="AB35:AC35"/>
    <mergeCell ref="AE35:AF35"/>
    <mergeCell ref="AB34:AC34"/>
    <mergeCell ref="AO32:AP32"/>
    <mergeCell ref="AG32:AH32"/>
    <mergeCell ref="AG35:AH35"/>
    <mergeCell ref="W38:X38"/>
    <mergeCell ref="W41:X41"/>
    <mergeCell ref="AL36:AM36"/>
    <mergeCell ref="AJ36:AK36"/>
    <mergeCell ref="AE40:AF40"/>
    <mergeCell ref="AG40:AH40"/>
    <mergeCell ref="AB38:AC38"/>
    <mergeCell ref="AB37:AC37"/>
    <mergeCell ref="AB36:AC36"/>
    <mergeCell ref="AG36:AH36"/>
    <mergeCell ref="AO43:AP43"/>
    <mergeCell ref="AO42:AP42"/>
    <mergeCell ref="W35:X35"/>
    <mergeCell ref="AO31:AP31"/>
    <mergeCell ref="Z37:AA37"/>
    <mergeCell ref="AO36:AP36"/>
    <mergeCell ref="AJ37:AK37"/>
    <mergeCell ref="AL37:AM37"/>
    <mergeCell ref="AO37:AP37"/>
    <mergeCell ref="Z40:AA40"/>
    <mergeCell ref="H43:I43"/>
    <mergeCell ref="K43:L43"/>
    <mergeCell ref="M43:N43"/>
    <mergeCell ref="P43:Q43"/>
    <mergeCell ref="P41:Q41"/>
    <mergeCell ref="H42:I42"/>
    <mergeCell ref="K42:L42"/>
    <mergeCell ref="M42:N42"/>
    <mergeCell ref="P42:Q42"/>
    <mergeCell ref="M41:N41"/>
    <mergeCell ref="AG43:AH43"/>
    <mergeCell ref="AG41:AH41"/>
    <mergeCell ref="AE42:AF42"/>
    <mergeCell ref="R42:S42"/>
    <mergeCell ref="W43:X43"/>
    <mergeCell ref="R43:S43"/>
    <mergeCell ref="U43:V43"/>
    <mergeCell ref="AE41:AF41"/>
    <mergeCell ref="Z42:AA42"/>
    <mergeCell ref="AG42:AH42"/>
    <mergeCell ref="AJ43:AK43"/>
    <mergeCell ref="AL43:AM43"/>
    <mergeCell ref="AJ41:AK41"/>
    <mergeCell ref="AJ42:AK42"/>
    <mergeCell ref="AL42:AM42"/>
    <mergeCell ref="AL41:AM41"/>
    <mergeCell ref="AE43:AF43"/>
    <mergeCell ref="AO40:AP40"/>
    <mergeCell ref="Z41:AA41"/>
    <mergeCell ref="AB41:AC41"/>
    <mergeCell ref="AJ40:AK40"/>
    <mergeCell ref="AO41:AP41"/>
    <mergeCell ref="AB40:AC40"/>
    <mergeCell ref="AL40:AM40"/>
    <mergeCell ref="Z43:AA43"/>
    <mergeCell ref="AB42:AC42"/>
    <mergeCell ref="H40:I40"/>
    <mergeCell ref="U40:V40"/>
    <mergeCell ref="R41:S41"/>
    <mergeCell ref="U41:V41"/>
    <mergeCell ref="R40:S40"/>
    <mergeCell ref="K40:L40"/>
    <mergeCell ref="M40:N40"/>
    <mergeCell ref="P40:Q40"/>
    <mergeCell ref="H41:I41"/>
    <mergeCell ref="K41:L41"/>
    <mergeCell ref="M39:N39"/>
    <mergeCell ref="P39:Q39"/>
    <mergeCell ref="R39:S39"/>
    <mergeCell ref="U39:V39"/>
    <mergeCell ref="W42:X42"/>
    <mergeCell ref="AB43:AC43"/>
    <mergeCell ref="U42:V42"/>
    <mergeCell ref="W39:X39"/>
    <mergeCell ref="W40:X40"/>
    <mergeCell ref="H39:I39"/>
    <mergeCell ref="K39:L39"/>
    <mergeCell ref="AB32:AC32"/>
    <mergeCell ref="AL39:AM39"/>
    <mergeCell ref="Z39:AA39"/>
    <mergeCell ref="AB39:AC39"/>
    <mergeCell ref="Z36:AA36"/>
    <mergeCell ref="Z35:AA35"/>
    <mergeCell ref="Z38:AA38"/>
    <mergeCell ref="Z32:AA32"/>
    <mergeCell ref="AO39:AP39"/>
    <mergeCell ref="AL38:AM38"/>
    <mergeCell ref="AE39:AF39"/>
    <mergeCell ref="AO38:AP38"/>
    <mergeCell ref="AG39:AH39"/>
    <mergeCell ref="AJ39:AK39"/>
    <mergeCell ref="AJ38:AK38"/>
    <mergeCell ref="AG38:AH38"/>
    <mergeCell ref="AE38:AF38"/>
    <mergeCell ref="AE37:AF37"/>
    <mergeCell ref="AE36:AF36"/>
    <mergeCell ref="AE33:AF33"/>
    <mergeCell ref="AE25:AF25"/>
    <mergeCell ref="AL10:AP10"/>
    <mergeCell ref="AO33:AP33"/>
    <mergeCell ref="AE34:AF34"/>
    <mergeCell ref="AO34:AP34"/>
    <mergeCell ref="AL30:AM30"/>
    <mergeCell ref="AO11:AP11"/>
    <mergeCell ref="AB10:AF10"/>
    <mergeCell ref="AL31:AM31"/>
    <mergeCell ref="AO29:AP29"/>
    <mergeCell ref="AJ30:AK30"/>
    <mergeCell ref="AL11:AM11"/>
    <mergeCell ref="AO13:AP13"/>
    <mergeCell ref="AO15:AP15"/>
    <mergeCell ref="AO12:AP12"/>
    <mergeCell ref="AE20:AF20"/>
    <mergeCell ref="AE23:AF23"/>
    <mergeCell ref="AE12:AF12"/>
    <mergeCell ref="AB11:AC11"/>
    <mergeCell ref="W20:X20"/>
    <mergeCell ref="AE11:AF11"/>
    <mergeCell ref="AE17:AF17"/>
    <mergeCell ref="AB18:AC18"/>
    <mergeCell ref="W13:X13"/>
    <mergeCell ref="W16:X16"/>
    <mergeCell ref="AE15:AF15"/>
    <mergeCell ref="W11:X11"/>
    <mergeCell ref="D7:G7"/>
    <mergeCell ref="D5:G5"/>
    <mergeCell ref="D6:G6"/>
    <mergeCell ref="I5:L5"/>
    <mergeCell ref="I6:L6"/>
    <mergeCell ref="D3:G3"/>
    <mergeCell ref="D4:G4"/>
    <mergeCell ref="I4:L4"/>
    <mergeCell ref="I3:L3"/>
    <mergeCell ref="X3:AA3"/>
    <mergeCell ref="X4:AA4"/>
    <mergeCell ref="X5:AA5"/>
    <mergeCell ref="X6:AA6"/>
    <mergeCell ref="W9:AA9"/>
    <mergeCell ref="N7:Q7"/>
    <mergeCell ref="N3:Q3"/>
    <mergeCell ref="N4:Q4"/>
    <mergeCell ref="S7:V7"/>
    <mergeCell ref="X7:AA7"/>
    <mergeCell ref="M15:N15"/>
    <mergeCell ref="H16:I16"/>
    <mergeCell ref="M16:N16"/>
    <mergeCell ref="K15:L15"/>
    <mergeCell ref="H15:I15"/>
    <mergeCell ref="K16:L16"/>
    <mergeCell ref="A1:AP1"/>
    <mergeCell ref="H2:L2"/>
    <mergeCell ref="M2:Q2"/>
    <mergeCell ref="R2:V2"/>
    <mergeCell ref="W2:AA2"/>
    <mergeCell ref="AG2:AK2"/>
    <mergeCell ref="AL2:AP2"/>
    <mergeCell ref="C2:G2"/>
    <mergeCell ref="R18:S18"/>
    <mergeCell ref="R17:S17"/>
    <mergeCell ref="AH7:AK7"/>
    <mergeCell ref="AC6:AF6"/>
    <mergeCell ref="AC7:AF7"/>
    <mergeCell ref="M9:Q9"/>
    <mergeCell ref="AH6:AK6"/>
    <mergeCell ref="M18:N18"/>
    <mergeCell ref="W10:AA10"/>
    <mergeCell ref="AB9:AF9"/>
    <mergeCell ref="K17:L17"/>
    <mergeCell ref="M13:N13"/>
    <mergeCell ref="P17:Q17"/>
    <mergeCell ref="C19:D19"/>
    <mergeCell ref="AM3:AP3"/>
    <mergeCell ref="AM4:AP4"/>
    <mergeCell ref="AH3:AK3"/>
    <mergeCell ref="AC3:AF3"/>
    <mergeCell ref="AH4:AK4"/>
    <mergeCell ref="AM7:AP7"/>
    <mergeCell ref="K18:L18"/>
    <mergeCell ref="B35:B37"/>
    <mergeCell ref="C39:D39"/>
    <mergeCell ref="AB2:AF2"/>
    <mergeCell ref="F37:G37"/>
    <mergeCell ref="C34:D34"/>
    <mergeCell ref="C36:D36"/>
    <mergeCell ref="C37:D37"/>
    <mergeCell ref="F36:G36"/>
    <mergeCell ref="F15:G15"/>
    <mergeCell ref="F38:G38"/>
    <mergeCell ref="F39:G39"/>
    <mergeCell ref="C38:D38"/>
    <mergeCell ref="C40:D40"/>
    <mergeCell ref="A29:A31"/>
    <mergeCell ref="A38:A40"/>
    <mergeCell ref="B38:B40"/>
    <mergeCell ref="A32:A34"/>
    <mergeCell ref="B32:B34"/>
    <mergeCell ref="A35:A37"/>
    <mergeCell ref="F23:G23"/>
    <mergeCell ref="A41:A43"/>
    <mergeCell ref="B41:B43"/>
    <mergeCell ref="F43:G43"/>
    <mergeCell ref="C41:D41"/>
    <mergeCell ref="F41:G41"/>
    <mergeCell ref="C42:D42"/>
    <mergeCell ref="F42:G42"/>
    <mergeCell ref="C43:D43"/>
    <mergeCell ref="F40:G40"/>
    <mergeCell ref="F31:G31"/>
    <mergeCell ref="H30:I30"/>
    <mergeCell ref="H32:I32"/>
    <mergeCell ref="C28:G28"/>
    <mergeCell ref="F32:G32"/>
    <mergeCell ref="F25:G25"/>
    <mergeCell ref="C25:D25"/>
    <mergeCell ref="C27:G27"/>
    <mergeCell ref="C29:D29"/>
    <mergeCell ref="K32:L32"/>
    <mergeCell ref="K31:L31"/>
    <mergeCell ref="M35:N35"/>
    <mergeCell ref="K19:L19"/>
    <mergeCell ref="H33:I33"/>
    <mergeCell ref="H31:I31"/>
    <mergeCell ref="M21:N21"/>
    <mergeCell ref="H19:I19"/>
    <mergeCell ref="K23:L23"/>
    <mergeCell ref="C35:D35"/>
    <mergeCell ref="K35:L35"/>
    <mergeCell ref="H36:I36"/>
    <mergeCell ref="M37:N37"/>
    <mergeCell ref="F35:G35"/>
    <mergeCell ref="K37:L37"/>
    <mergeCell ref="K38:L38"/>
    <mergeCell ref="M32:N32"/>
    <mergeCell ref="K36:L36"/>
    <mergeCell ref="M36:N36"/>
    <mergeCell ref="P19:Q19"/>
    <mergeCell ref="K21:L21"/>
    <mergeCell ref="P34:Q34"/>
    <mergeCell ref="P37:Q37"/>
    <mergeCell ref="K30:L30"/>
    <mergeCell ref="H28:L28"/>
    <mergeCell ref="H38:I38"/>
    <mergeCell ref="P35:Q35"/>
    <mergeCell ref="K33:L33"/>
    <mergeCell ref="M33:N33"/>
    <mergeCell ref="P33:Q33"/>
    <mergeCell ref="M38:N38"/>
    <mergeCell ref="H37:I37"/>
    <mergeCell ref="H34:I34"/>
    <mergeCell ref="K34:L34"/>
    <mergeCell ref="M34:N34"/>
    <mergeCell ref="C23:D23"/>
    <mergeCell ref="K25:L25"/>
    <mergeCell ref="R24:S24"/>
    <mergeCell ref="R27:V27"/>
    <mergeCell ref="U24:V24"/>
    <mergeCell ref="U25:V25"/>
    <mergeCell ref="H25:I25"/>
    <mergeCell ref="H23:I23"/>
    <mergeCell ref="K24:L24"/>
    <mergeCell ref="H27:L27"/>
    <mergeCell ref="R23:S23"/>
    <mergeCell ref="M23:N23"/>
    <mergeCell ref="P23:Q23"/>
    <mergeCell ref="K29:L29"/>
    <mergeCell ref="M29:N29"/>
    <mergeCell ref="P29:Q29"/>
    <mergeCell ref="R28:V28"/>
    <mergeCell ref="R19:S19"/>
    <mergeCell ref="M20:N20"/>
    <mergeCell ref="H21:I21"/>
    <mergeCell ref="K20:L20"/>
    <mergeCell ref="P22:Q22"/>
    <mergeCell ref="R21:S21"/>
    <mergeCell ref="P21:Q21"/>
    <mergeCell ref="P20:Q20"/>
    <mergeCell ref="H22:I22"/>
    <mergeCell ref="U19:V19"/>
    <mergeCell ref="R25:S25"/>
    <mergeCell ref="P18:Q18"/>
    <mergeCell ref="M31:N31"/>
    <mergeCell ref="M30:N30"/>
    <mergeCell ref="P31:Q31"/>
    <mergeCell ref="R30:S30"/>
    <mergeCell ref="R31:S31"/>
    <mergeCell ref="P30:Q30"/>
    <mergeCell ref="R20:S20"/>
    <mergeCell ref="U20:V20"/>
    <mergeCell ref="P38:Q38"/>
    <mergeCell ref="U30:V30"/>
    <mergeCell ref="R36:S36"/>
    <mergeCell ref="M28:Q28"/>
    <mergeCell ref="M27:Q27"/>
    <mergeCell ref="P25:Q25"/>
    <mergeCell ref="M24:N24"/>
    <mergeCell ref="M25:N25"/>
    <mergeCell ref="U29:V29"/>
    <mergeCell ref="AG37:AH37"/>
    <mergeCell ref="U17:V17"/>
    <mergeCell ref="R13:S13"/>
    <mergeCell ref="U13:V13"/>
    <mergeCell ref="R16:S16"/>
    <mergeCell ref="R15:S15"/>
    <mergeCell ref="U16:V16"/>
    <mergeCell ref="U18:V18"/>
    <mergeCell ref="U22:V22"/>
    <mergeCell ref="R22:S22"/>
  </mergeCells>
  <dataValidations count="1">
    <dataValidation type="list" allowBlank="1" showInputMessage="1" showErrorMessage="1" sqref="AC3:AC7 AM3:AM7 I3:I7 N3:N7 S3:S7 AH3:AH7 D3:D7 X3:X7">
      <formula1>$AS$2:$AS$41</formula1>
    </dataValidation>
  </dataValidations>
  <printOptions/>
  <pageMargins left="0.36" right="0.2755905511811024" top="0.2362204724409449" bottom="0.1968503937007874" header="0.1968503937007874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PageLayoutView="0" workbookViewId="0" topLeftCell="A1">
      <selection activeCell="A1" sqref="A1:BK1"/>
    </sheetView>
  </sheetViews>
  <sheetFormatPr defaultColWidth="9.00390625" defaultRowHeight="13.5"/>
  <cols>
    <col min="1" max="1" width="9.625" style="6" customWidth="1"/>
    <col min="2" max="21" width="2.625" style="6" customWidth="1"/>
    <col min="22" max="29" width="4.25390625" style="6" customWidth="1"/>
    <col min="30" max="16384" width="9.00390625" style="6" customWidth="1"/>
  </cols>
  <sheetData>
    <row r="1" spans="1:29" ht="22.5" customHeight="1">
      <c r="A1" s="196" t="s">
        <v>245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29" ht="15" customHeight="1" thickBot="1">
      <c r="A2" s="65"/>
      <c r="B2" s="176" t="s">
        <v>126</v>
      </c>
      <c r="C2" s="176"/>
      <c r="D2" s="176"/>
      <c r="E2" s="176"/>
      <c r="F2" s="63"/>
      <c r="G2" s="63"/>
      <c r="H2" s="63"/>
      <c r="I2" s="63"/>
      <c r="J2" s="66" t="s">
        <v>241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97" t="s">
        <v>266</v>
      </c>
      <c r="W2" s="197"/>
      <c r="X2" s="197"/>
      <c r="Y2" s="197"/>
      <c r="Z2" s="197"/>
      <c r="AA2" s="197"/>
      <c r="AB2" s="197"/>
      <c r="AC2" s="63"/>
    </row>
    <row r="3" spans="1:29" s="7" customFormat="1" ht="13.5" customHeight="1" thickBot="1">
      <c r="A3" s="67"/>
      <c r="B3" s="180" t="str">
        <f>'１次予選'!D3</f>
        <v>S・KSC</v>
      </c>
      <c r="C3" s="180"/>
      <c r="D3" s="180"/>
      <c r="E3" s="181"/>
      <c r="F3" s="182" t="str">
        <f>'１次予選'!D4</f>
        <v>あすなろ</v>
      </c>
      <c r="G3" s="183"/>
      <c r="H3" s="183"/>
      <c r="I3" s="184"/>
      <c r="J3" s="182" t="str">
        <f>'１次予選'!D5</f>
        <v>気仙沼</v>
      </c>
      <c r="K3" s="183"/>
      <c r="L3" s="183"/>
      <c r="M3" s="184"/>
      <c r="N3" s="182" t="str">
        <f>'１次予選'!D6</f>
        <v>マリソル</v>
      </c>
      <c r="O3" s="183"/>
      <c r="P3" s="183"/>
      <c r="Q3" s="184"/>
      <c r="R3" s="182" t="str">
        <f>'１次予選'!D7</f>
        <v>富ケ丘</v>
      </c>
      <c r="S3" s="183"/>
      <c r="T3" s="183"/>
      <c r="U3" s="184"/>
      <c r="V3" s="99" t="s">
        <v>98</v>
      </c>
      <c r="W3" s="68" t="s">
        <v>97</v>
      </c>
      <c r="X3" s="68" t="s">
        <v>96</v>
      </c>
      <c r="Y3" s="68" t="s">
        <v>95</v>
      </c>
      <c r="Z3" s="69" t="s">
        <v>94</v>
      </c>
      <c r="AA3" s="69" t="s">
        <v>93</v>
      </c>
      <c r="AB3" s="69" t="s">
        <v>92</v>
      </c>
      <c r="AC3" s="70" t="s">
        <v>91</v>
      </c>
    </row>
    <row r="4" spans="1:29" s="7" customFormat="1" ht="13.5" customHeight="1">
      <c r="A4" s="71" t="str">
        <f>B3</f>
        <v>S・KSC</v>
      </c>
      <c r="B4" s="177"/>
      <c r="C4" s="178"/>
      <c r="D4" s="178"/>
      <c r="E4" s="179"/>
      <c r="F4" s="72" t="s">
        <v>355</v>
      </c>
      <c r="G4" s="73">
        <f>'１次予選'!C43</f>
        <v>2</v>
      </c>
      <c r="H4" s="74" t="s">
        <v>122</v>
      </c>
      <c r="I4" s="75">
        <f>'１次予選'!F43</f>
        <v>0</v>
      </c>
      <c r="J4" s="72" t="s">
        <v>316</v>
      </c>
      <c r="K4" s="74">
        <f>'１次予選'!C16</f>
        <v>5</v>
      </c>
      <c r="L4" s="74" t="s">
        <v>122</v>
      </c>
      <c r="M4" s="75">
        <f>'１次予選'!F16</f>
        <v>1</v>
      </c>
      <c r="N4" s="72" t="s">
        <v>334</v>
      </c>
      <c r="O4" s="74">
        <f>'１次予選'!C25</f>
        <v>1</v>
      </c>
      <c r="P4" s="74" t="s">
        <v>122</v>
      </c>
      <c r="Q4" s="75">
        <f>'１次予選'!F25</f>
        <v>3</v>
      </c>
      <c r="R4" s="50" t="s">
        <v>355</v>
      </c>
      <c r="S4" s="61">
        <f>'１次予選'!C37</f>
        <v>5</v>
      </c>
      <c r="T4" s="61" t="s">
        <v>122</v>
      </c>
      <c r="U4" s="76">
        <f>'１次予選'!F37</f>
        <v>1</v>
      </c>
      <c r="V4" s="77">
        <f>SUM((W4*3)+(X4*1))</f>
        <v>9</v>
      </c>
      <c r="W4" s="78">
        <f>COUNTIF(B4:U4,"○")</f>
        <v>3</v>
      </c>
      <c r="X4" s="78">
        <f>COUNTIF(B4:U4,"△")</f>
        <v>0</v>
      </c>
      <c r="Y4" s="78">
        <f>COUNTIF(B4:U4,"●")</f>
        <v>1</v>
      </c>
      <c r="Z4" s="78">
        <f>SUM(C4,G4,K4,O4,S4)</f>
        <v>13</v>
      </c>
      <c r="AA4" s="78">
        <f>SUM(E4,I4,M4,Q4,U4)</f>
        <v>5</v>
      </c>
      <c r="AB4" s="78">
        <f>SUM(Z4-AA4)</f>
        <v>8</v>
      </c>
      <c r="AC4" s="108">
        <v>2</v>
      </c>
    </row>
    <row r="5" spans="1:29" s="7" customFormat="1" ht="13.5" customHeight="1">
      <c r="A5" s="80" t="str">
        <f>F3</f>
        <v>あすなろ</v>
      </c>
      <c r="B5" s="71" t="s">
        <v>366</v>
      </c>
      <c r="C5" s="51">
        <f>I4</f>
        <v>0</v>
      </c>
      <c r="D5" s="51" t="s">
        <v>122</v>
      </c>
      <c r="E5" s="52">
        <f>G4</f>
        <v>2</v>
      </c>
      <c r="F5" s="185"/>
      <c r="G5" s="186"/>
      <c r="H5" s="186"/>
      <c r="I5" s="187"/>
      <c r="J5" s="58" t="s">
        <v>348</v>
      </c>
      <c r="K5" s="57">
        <f>'１次予選'!C34</f>
        <v>6</v>
      </c>
      <c r="L5" s="57" t="s">
        <v>122</v>
      </c>
      <c r="M5" s="59">
        <f>'１次予選'!F34</f>
        <v>1</v>
      </c>
      <c r="N5" s="53" t="s">
        <v>324</v>
      </c>
      <c r="O5" s="57">
        <f>'１次予選'!C19</f>
        <v>0</v>
      </c>
      <c r="P5" s="57" t="s">
        <v>122</v>
      </c>
      <c r="Q5" s="59">
        <f>'１次予選'!F19</f>
        <v>1</v>
      </c>
      <c r="R5" s="53" t="s">
        <v>316</v>
      </c>
      <c r="S5" s="54">
        <f>'１次予選'!C13</f>
        <v>2</v>
      </c>
      <c r="T5" s="54" t="s">
        <v>122</v>
      </c>
      <c r="U5" s="55">
        <f>'１次予選'!F13</f>
        <v>0</v>
      </c>
      <c r="V5" s="81">
        <f>SUM((W5*3)+(X5*1))</f>
        <v>6</v>
      </c>
      <c r="W5" s="5">
        <f>COUNTIF(B5:U5,"○")</f>
        <v>2</v>
      </c>
      <c r="X5" s="5">
        <f>COUNTIF(B5:U5,"△")</f>
        <v>0</v>
      </c>
      <c r="Y5" s="5">
        <f>COUNTIF(B5:U5,"●")</f>
        <v>2</v>
      </c>
      <c r="Z5" s="5">
        <f>SUM(C5,G5,K5,O5,S5)</f>
        <v>8</v>
      </c>
      <c r="AA5" s="5">
        <f>SUM(E5,I5,M5,Q5,U5)</f>
        <v>4</v>
      </c>
      <c r="AB5" s="5">
        <f>SUM(Z5-AA5)</f>
        <v>4</v>
      </c>
      <c r="AC5" s="82">
        <v>3</v>
      </c>
    </row>
    <row r="6" spans="1:29" s="7" customFormat="1" ht="13.5" customHeight="1">
      <c r="A6" s="80" t="str">
        <f>J3</f>
        <v>気仙沼</v>
      </c>
      <c r="B6" s="80" t="s">
        <v>320</v>
      </c>
      <c r="C6" s="54">
        <f>M4</f>
        <v>1</v>
      </c>
      <c r="D6" s="54" t="s">
        <v>122</v>
      </c>
      <c r="E6" s="55">
        <f>K4</f>
        <v>5</v>
      </c>
      <c r="F6" s="60" t="s">
        <v>346</v>
      </c>
      <c r="G6" s="57">
        <f>M5</f>
        <v>1</v>
      </c>
      <c r="H6" s="57" t="s">
        <v>122</v>
      </c>
      <c r="I6" s="59">
        <f>K5</f>
        <v>6</v>
      </c>
      <c r="J6" s="185"/>
      <c r="K6" s="186"/>
      <c r="L6" s="186"/>
      <c r="M6" s="187"/>
      <c r="N6" s="53" t="s">
        <v>356</v>
      </c>
      <c r="O6" s="54">
        <f>'１次予選'!C40</f>
        <v>0</v>
      </c>
      <c r="P6" s="54" t="s">
        <v>122</v>
      </c>
      <c r="Q6" s="55">
        <f>'１次予選'!F40</f>
        <v>5</v>
      </c>
      <c r="R6" s="53" t="s">
        <v>329</v>
      </c>
      <c r="S6" s="54">
        <f>'１次予選'!C22</f>
        <v>1</v>
      </c>
      <c r="T6" s="54" t="s">
        <v>122</v>
      </c>
      <c r="U6" s="55">
        <f>'１次予選'!F22</f>
        <v>2</v>
      </c>
      <c r="V6" s="81">
        <f>SUM((W6*3)+(X6*1))</f>
        <v>0</v>
      </c>
      <c r="W6" s="5">
        <f>COUNTIF(B6:U6,"○")</f>
        <v>0</v>
      </c>
      <c r="X6" s="5">
        <f>COUNTIF(B6:U6,"△")</f>
        <v>0</v>
      </c>
      <c r="Y6" s="5">
        <f>COUNTIF(B6:U6,"●")</f>
        <v>4</v>
      </c>
      <c r="Z6" s="5">
        <f>SUM(C6,G6,K6,O6,S6)</f>
        <v>3</v>
      </c>
      <c r="AA6" s="5">
        <f>SUM(E6,I6,M6,Q6,U6)</f>
        <v>18</v>
      </c>
      <c r="AB6" s="5">
        <f>SUM(Z6-AA6)</f>
        <v>-15</v>
      </c>
      <c r="AC6" s="82">
        <v>5</v>
      </c>
    </row>
    <row r="7" spans="1:29" s="7" customFormat="1" ht="13.5" customHeight="1">
      <c r="A7" s="80" t="str">
        <f>N3</f>
        <v>マリソル</v>
      </c>
      <c r="B7" s="80" t="s">
        <v>335</v>
      </c>
      <c r="C7" s="54">
        <f>Q4</f>
        <v>3</v>
      </c>
      <c r="D7" s="54" t="s">
        <v>122</v>
      </c>
      <c r="E7" s="55">
        <f>O4</f>
        <v>1</v>
      </c>
      <c r="F7" s="60" t="s">
        <v>322</v>
      </c>
      <c r="G7" s="57">
        <f>Q5</f>
        <v>1</v>
      </c>
      <c r="H7" s="57" t="s">
        <v>122</v>
      </c>
      <c r="I7" s="59">
        <f>O5</f>
        <v>0</v>
      </c>
      <c r="J7" s="53" t="s">
        <v>357</v>
      </c>
      <c r="K7" s="54">
        <f>Q6</f>
        <v>5</v>
      </c>
      <c r="L7" s="54" t="s">
        <v>122</v>
      </c>
      <c r="M7" s="55">
        <f>O6</f>
        <v>0</v>
      </c>
      <c r="N7" s="185"/>
      <c r="O7" s="186"/>
      <c r="P7" s="186"/>
      <c r="Q7" s="187"/>
      <c r="R7" s="53" t="s">
        <v>345</v>
      </c>
      <c r="S7" s="54">
        <f>'１次予選'!C31</f>
        <v>3</v>
      </c>
      <c r="T7" s="54" t="s">
        <v>122</v>
      </c>
      <c r="U7" s="55">
        <f>'１次予選'!F31</f>
        <v>0</v>
      </c>
      <c r="V7" s="81">
        <f>SUM((W7*3)+(X7*1))</f>
        <v>12</v>
      </c>
      <c r="W7" s="5">
        <f>COUNTIF(B7:U7,"○")</f>
        <v>4</v>
      </c>
      <c r="X7" s="5">
        <f>COUNTIF(B7:U7,"△")</f>
        <v>0</v>
      </c>
      <c r="Y7" s="5">
        <f>COUNTIF(B7:U7,"●")</f>
        <v>0</v>
      </c>
      <c r="Z7" s="5">
        <f>SUM(C7,G7,K7,O7,S7)</f>
        <v>12</v>
      </c>
      <c r="AA7" s="5">
        <f>SUM(E7,I7,M7,Q7,U7)</f>
        <v>1</v>
      </c>
      <c r="AB7" s="5">
        <f>SUM(Z7-AA7)</f>
        <v>11</v>
      </c>
      <c r="AC7" s="106">
        <v>1</v>
      </c>
    </row>
    <row r="8" spans="1:29" s="7" customFormat="1" ht="13.5" customHeight="1" thickBot="1">
      <c r="A8" s="83" t="str">
        <f>R3</f>
        <v>富ケ丘</v>
      </c>
      <c r="B8" s="83" t="s">
        <v>358</v>
      </c>
      <c r="C8" s="84">
        <f>U4</f>
        <v>1</v>
      </c>
      <c r="D8" s="84" t="s">
        <v>122</v>
      </c>
      <c r="E8" s="85">
        <f>S4</f>
        <v>5</v>
      </c>
      <c r="F8" s="86" t="s">
        <v>317</v>
      </c>
      <c r="G8" s="87">
        <f>U5</f>
        <v>0</v>
      </c>
      <c r="H8" s="87" t="s">
        <v>122</v>
      </c>
      <c r="I8" s="88">
        <f>S5</f>
        <v>2</v>
      </c>
      <c r="J8" s="86" t="s">
        <v>330</v>
      </c>
      <c r="K8" s="87">
        <f>U6</f>
        <v>2</v>
      </c>
      <c r="L8" s="87" t="s">
        <v>122</v>
      </c>
      <c r="M8" s="88">
        <f>S6</f>
        <v>1</v>
      </c>
      <c r="N8" s="86" t="s">
        <v>346</v>
      </c>
      <c r="O8" s="87">
        <f>U7</f>
        <v>0</v>
      </c>
      <c r="P8" s="87" t="s">
        <v>122</v>
      </c>
      <c r="Q8" s="88">
        <f>S7</f>
        <v>3</v>
      </c>
      <c r="R8" s="190"/>
      <c r="S8" s="191"/>
      <c r="T8" s="191"/>
      <c r="U8" s="192"/>
      <c r="V8" s="89">
        <f>SUM((W8*3)+(X8*1))</f>
        <v>3</v>
      </c>
      <c r="W8" s="90">
        <f>COUNTIF(B8:U8,"○")</f>
        <v>1</v>
      </c>
      <c r="X8" s="90">
        <f>COUNTIF(B8:U8,"△")</f>
        <v>0</v>
      </c>
      <c r="Y8" s="90">
        <f>COUNTIF(B8:U8,"●")</f>
        <v>3</v>
      </c>
      <c r="Z8" s="90">
        <f>SUM(C8,G8,K8,O8,S8)</f>
        <v>3</v>
      </c>
      <c r="AA8" s="90">
        <f>SUM(E8,I8,M8,Q8,U8)</f>
        <v>11</v>
      </c>
      <c r="AB8" s="90">
        <f>SUM(Z8-AA8)</f>
        <v>-8</v>
      </c>
      <c r="AC8" s="91">
        <v>4</v>
      </c>
    </row>
    <row r="9" spans="1:29" ht="15" customHeight="1" thickBot="1">
      <c r="A9" s="65"/>
      <c r="B9" s="176" t="s">
        <v>134</v>
      </c>
      <c r="C9" s="176"/>
      <c r="D9" s="176"/>
      <c r="E9" s="176"/>
      <c r="F9" s="63"/>
      <c r="G9" s="63"/>
      <c r="H9" s="63"/>
      <c r="I9" s="63"/>
      <c r="J9" s="188" t="s">
        <v>242</v>
      </c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62">
        <f aca="true" t="shared" si="0" ref="V9:AB9">SUM(V4:V8)</f>
        <v>30</v>
      </c>
      <c r="W9" s="62">
        <f t="shared" si="0"/>
        <v>10</v>
      </c>
      <c r="X9" s="62">
        <f t="shared" si="0"/>
        <v>0</v>
      </c>
      <c r="Y9" s="62">
        <f t="shared" si="0"/>
        <v>10</v>
      </c>
      <c r="Z9" s="62">
        <f t="shared" si="0"/>
        <v>39</v>
      </c>
      <c r="AA9" s="62">
        <f t="shared" si="0"/>
        <v>39</v>
      </c>
      <c r="AB9" s="62">
        <f t="shared" si="0"/>
        <v>0</v>
      </c>
      <c r="AC9" s="63"/>
    </row>
    <row r="10" spans="1:29" s="7" customFormat="1" ht="13.5" customHeight="1" thickBot="1">
      <c r="A10" s="67"/>
      <c r="B10" s="180" t="str">
        <f>'１次予選'!I3</f>
        <v>岩沼西</v>
      </c>
      <c r="C10" s="180"/>
      <c r="D10" s="180"/>
      <c r="E10" s="181"/>
      <c r="F10" s="182" t="str">
        <f>'１次予選'!I4</f>
        <v>鶴ケ谷</v>
      </c>
      <c r="G10" s="183"/>
      <c r="H10" s="183"/>
      <c r="I10" s="184"/>
      <c r="J10" s="182" t="str">
        <f>'１次予選'!I5</f>
        <v>舘</v>
      </c>
      <c r="K10" s="183"/>
      <c r="L10" s="183"/>
      <c r="M10" s="184"/>
      <c r="N10" s="182" t="str">
        <f>'１次予選'!I6</f>
        <v>ＡＳＫ</v>
      </c>
      <c r="O10" s="183"/>
      <c r="P10" s="183"/>
      <c r="Q10" s="184"/>
      <c r="R10" s="182" t="str">
        <f>'１次予選'!I7</f>
        <v>エナブル</v>
      </c>
      <c r="S10" s="183"/>
      <c r="T10" s="183"/>
      <c r="U10" s="184"/>
      <c r="V10" s="99" t="s">
        <v>98</v>
      </c>
      <c r="W10" s="68" t="s">
        <v>97</v>
      </c>
      <c r="X10" s="68" t="s">
        <v>96</v>
      </c>
      <c r="Y10" s="68" t="s">
        <v>95</v>
      </c>
      <c r="Z10" s="69" t="s">
        <v>94</v>
      </c>
      <c r="AA10" s="69" t="s">
        <v>93</v>
      </c>
      <c r="AB10" s="69" t="s">
        <v>92</v>
      </c>
      <c r="AC10" s="70" t="s">
        <v>91</v>
      </c>
    </row>
    <row r="11" spans="1:29" s="7" customFormat="1" ht="13.5" customHeight="1">
      <c r="A11" s="71" t="str">
        <f>B10</f>
        <v>岩沼西</v>
      </c>
      <c r="B11" s="177"/>
      <c r="C11" s="178"/>
      <c r="D11" s="178"/>
      <c r="E11" s="179"/>
      <c r="F11" s="72" t="s">
        <v>366</v>
      </c>
      <c r="G11" s="73">
        <f>'１次予選'!H43</f>
        <v>0</v>
      </c>
      <c r="H11" s="74" t="s">
        <v>122</v>
      </c>
      <c r="I11" s="75">
        <f>'１次予選'!K43</f>
        <v>3</v>
      </c>
      <c r="J11" s="72" t="s">
        <v>321</v>
      </c>
      <c r="K11" s="74">
        <f>'１次予選'!H16</f>
        <v>2</v>
      </c>
      <c r="L11" s="74" t="s">
        <v>122</v>
      </c>
      <c r="M11" s="75">
        <f>'１次予選'!K16</f>
        <v>5</v>
      </c>
      <c r="N11" s="72" t="s">
        <v>336</v>
      </c>
      <c r="O11" s="74">
        <f>'１次予選'!H25</f>
        <v>1</v>
      </c>
      <c r="P11" s="74" t="s">
        <v>122</v>
      </c>
      <c r="Q11" s="75">
        <f>'１次予選'!K25</f>
        <v>4</v>
      </c>
      <c r="R11" s="50" t="s">
        <v>359</v>
      </c>
      <c r="S11" s="61">
        <f>'１次予選'!H37</f>
        <v>3</v>
      </c>
      <c r="T11" s="61" t="s">
        <v>122</v>
      </c>
      <c r="U11" s="76">
        <f>'１次予選'!K37</f>
        <v>1</v>
      </c>
      <c r="V11" s="77">
        <f>SUM((W11*3)+(X11*1))</f>
        <v>3</v>
      </c>
      <c r="W11" s="78">
        <f>COUNTIF(B11:U11,"○")</f>
        <v>1</v>
      </c>
      <c r="X11" s="78">
        <f>COUNTIF(B11:U11,"△")</f>
        <v>0</v>
      </c>
      <c r="Y11" s="78">
        <f>COUNTIF(B11:U11,"●")</f>
        <v>3</v>
      </c>
      <c r="Z11" s="78">
        <f>SUM(C11,G11,K11,O11,S11)</f>
        <v>6</v>
      </c>
      <c r="AA11" s="78">
        <f>SUM(E11,I11,M11,Q11,U11)</f>
        <v>13</v>
      </c>
      <c r="AB11" s="78">
        <f>SUM(Z11-AA11)</f>
        <v>-7</v>
      </c>
      <c r="AC11" s="79">
        <v>5</v>
      </c>
    </row>
    <row r="12" spans="1:29" s="7" customFormat="1" ht="13.5" customHeight="1">
      <c r="A12" s="80" t="str">
        <f>F10</f>
        <v>鶴ケ谷</v>
      </c>
      <c r="B12" s="71" t="s">
        <v>367</v>
      </c>
      <c r="C12" s="51">
        <f>I11</f>
        <v>3</v>
      </c>
      <c r="D12" s="51" t="s">
        <v>122</v>
      </c>
      <c r="E12" s="52">
        <f>G11</f>
        <v>0</v>
      </c>
      <c r="F12" s="185"/>
      <c r="G12" s="186"/>
      <c r="H12" s="186"/>
      <c r="I12" s="187"/>
      <c r="J12" s="58" t="s">
        <v>348</v>
      </c>
      <c r="K12" s="57">
        <f>'１次予選'!H34</f>
        <v>1</v>
      </c>
      <c r="L12" s="57" t="s">
        <v>122</v>
      </c>
      <c r="M12" s="59">
        <f>'１次予選'!K34</f>
        <v>0</v>
      </c>
      <c r="N12" s="53" t="s">
        <v>322</v>
      </c>
      <c r="O12" s="57">
        <f>'１次予選'!H19</f>
        <v>1</v>
      </c>
      <c r="P12" s="57" t="s">
        <v>122</v>
      </c>
      <c r="Q12" s="59">
        <f>'１次予選'!K19</f>
        <v>0</v>
      </c>
      <c r="R12" s="53" t="s">
        <v>316</v>
      </c>
      <c r="S12" s="54">
        <f>'１次予選'!H13</f>
        <v>3</v>
      </c>
      <c r="T12" s="54" t="s">
        <v>122</v>
      </c>
      <c r="U12" s="55">
        <f>'１次予選'!K13</f>
        <v>0</v>
      </c>
      <c r="V12" s="81">
        <f>SUM((W12*3)+(X12*1))</f>
        <v>12</v>
      </c>
      <c r="W12" s="5">
        <f>COUNTIF(B12:U12,"○")</f>
        <v>4</v>
      </c>
      <c r="X12" s="5">
        <f>COUNTIF(B12:U12,"△")</f>
        <v>0</v>
      </c>
      <c r="Y12" s="5">
        <f>COUNTIF(B12:U12,"●")</f>
        <v>0</v>
      </c>
      <c r="Z12" s="5">
        <f>SUM(C12,G12,K12,O12,S12)</f>
        <v>8</v>
      </c>
      <c r="AA12" s="5">
        <f>SUM(E12,I12,M12,Q12,U12)</f>
        <v>0</v>
      </c>
      <c r="AB12" s="5">
        <f>SUM(Z12-AA12)</f>
        <v>8</v>
      </c>
      <c r="AC12" s="106">
        <v>1</v>
      </c>
    </row>
    <row r="13" spans="1:29" s="7" customFormat="1" ht="13.5" customHeight="1">
      <c r="A13" s="80" t="str">
        <f>J10</f>
        <v>舘</v>
      </c>
      <c r="B13" s="80" t="s">
        <v>322</v>
      </c>
      <c r="C13" s="54">
        <f>M11</f>
        <v>5</v>
      </c>
      <c r="D13" s="54" t="s">
        <v>122</v>
      </c>
      <c r="E13" s="55">
        <f>K11</f>
        <v>2</v>
      </c>
      <c r="F13" s="60" t="s">
        <v>349</v>
      </c>
      <c r="G13" s="57">
        <f>M12</f>
        <v>0</v>
      </c>
      <c r="H13" s="57" t="s">
        <v>122</v>
      </c>
      <c r="I13" s="59">
        <f>K12</f>
        <v>1</v>
      </c>
      <c r="J13" s="185"/>
      <c r="K13" s="186"/>
      <c r="L13" s="186"/>
      <c r="M13" s="187"/>
      <c r="N13" s="53" t="s">
        <v>362</v>
      </c>
      <c r="O13" s="54">
        <f>'１次予選'!H40</f>
        <v>0</v>
      </c>
      <c r="P13" s="54" t="s">
        <v>122</v>
      </c>
      <c r="Q13" s="55">
        <f>'１次予選'!K40</f>
        <v>4</v>
      </c>
      <c r="R13" s="53" t="s">
        <v>329</v>
      </c>
      <c r="S13" s="54">
        <f>'１次予選'!H22</f>
        <v>3</v>
      </c>
      <c r="T13" s="54" t="s">
        <v>122</v>
      </c>
      <c r="U13" s="55">
        <f>'１次予選'!K22</f>
        <v>5</v>
      </c>
      <c r="V13" s="81">
        <f>SUM((W13*3)+(X13*1))</f>
        <v>3</v>
      </c>
      <c r="W13" s="5">
        <f>COUNTIF(B13:U13,"○")</f>
        <v>1</v>
      </c>
      <c r="X13" s="5">
        <f>COUNTIF(B13:U13,"△")</f>
        <v>0</v>
      </c>
      <c r="Y13" s="5">
        <f>COUNTIF(B13:U13,"●")</f>
        <v>3</v>
      </c>
      <c r="Z13" s="5">
        <f>SUM(C13,G13,K13,O13,S13)</f>
        <v>8</v>
      </c>
      <c r="AA13" s="5">
        <f>SUM(E13,I13,M13,Q13,U13)</f>
        <v>12</v>
      </c>
      <c r="AB13" s="5">
        <f>SUM(Z13-AA13)</f>
        <v>-4</v>
      </c>
      <c r="AC13" s="82">
        <v>3</v>
      </c>
    </row>
    <row r="14" spans="1:29" s="7" customFormat="1" ht="13.5" customHeight="1">
      <c r="A14" s="80" t="str">
        <f>N10</f>
        <v>ＡＳＫ</v>
      </c>
      <c r="B14" s="80" t="s">
        <v>337</v>
      </c>
      <c r="C14" s="54">
        <f>Q11</f>
        <v>4</v>
      </c>
      <c r="D14" s="54" t="s">
        <v>122</v>
      </c>
      <c r="E14" s="55">
        <f>O11</f>
        <v>1</v>
      </c>
      <c r="F14" s="60" t="s">
        <v>324</v>
      </c>
      <c r="G14" s="57">
        <f>Q12</f>
        <v>0</v>
      </c>
      <c r="H14" s="57" t="s">
        <v>122</v>
      </c>
      <c r="I14" s="59">
        <f>O12</f>
        <v>1</v>
      </c>
      <c r="J14" s="53" t="s">
        <v>357</v>
      </c>
      <c r="K14" s="54">
        <f>Q13</f>
        <v>4</v>
      </c>
      <c r="L14" s="54" t="s">
        <v>122</v>
      </c>
      <c r="M14" s="55">
        <f>O13</f>
        <v>0</v>
      </c>
      <c r="N14" s="185"/>
      <c r="O14" s="186"/>
      <c r="P14" s="186"/>
      <c r="Q14" s="187"/>
      <c r="R14" s="53" t="s">
        <v>345</v>
      </c>
      <c r="S14" s="54">
        <f>'１次予選'!H31</f>
        <v>2</v>
      </c>
      <c r="T14" s="54" t="s">
        <v>122</v>
      </c>
      <c r="U14" s="55">
        <f>'１次予選'!K31</f>
        <v>1</v>
      </c>
      <c r="V14" s="81">
        <f>SUM((W14*3)+(X14*1))</f>
        <v>9</v>
      </c>
      <c r="W14" s="5">
        <f>COUNTIF(B14:U14,"○")</f>
        <v>3</v>
      </c>
      <c r="X14" s="5">
        <f>COUNTIF(B14:U14,"△")</f>
        <v>0</v>
      </c>
      <c r="Y14" s="5">
        <f>COUNTIF(B14:U14,"●")</f>
        <v>1</v>
      </c>
      <c r="Z14" s="5">
        <f>SUM(C14,G14,K14,O14,S14)</f>
        <v>10</v>
      </c>
      <c r="AA14" s="5">
        <f>SUM(E14,I14,M14,Q14,U14)</f>
        <v>3</v>
      </c>
      <c r="AB14" s="5">
        <f>SUM(Z14-AA14)</f>
        <v>7</v>
      </c>
      <c r="AC14" s="106">
        <v>2</v>
      </c>
    </row>
    <row r="15" spans="1:29" s="7" customFormat="1" ht="13.5" customHeight="1" thickBot="1">
      <c r="A15" s="83" t="str">
        <f>R10</f>
        <v>エナブル</v>
      </c>
      <c r="B15" s="83" t="s">
        <v>356</v>
      </c>
      <c r="C15" s="84">
        <f>U11</f>
        <v>1</v>
      </c>
      <c r="D15" s="84" t="s">
        <v>122</v>
      </c>
      <c r="E15" s="85">
        <f>S11</f>
        <v>3</v>
      </c>
      <c r="F15" s="86" t="s">
        <v>317</v>
      </c>
      <c r="G15" s="87">
        <f>U12</f>
        <v>0</v>
      </c>
      <c r="H15" s="87" t="s">
        <v>122</v>
      </c>
      <c r="I15" s="88">
        <f>S12</f>
        <v>3</v>
      </c>
      <c r="J15" s="86" t="s">
        <v>330</v>
      </c>
      <c r="K15" s="87">
        <f>U13</f>
        <v>5</v>
      </c>
      <c r="L15" s="87" t="s">
        <v>122</v>
      </c>
      <c r="M15" s="88">
        <f>S13</f>
        <v>3</v>
      </c>
      <c r="N15" s="86" t="s">
        <v>346</v>
      </c>
      <c r="O15" s="87">
        <f>U14</f>
        <v>1</v>
      </c>
      <c r="P15" s="87" t="s">
        <v>122</v>
      </c>
      <c r="Q15" s="88">
        <f>S14</f>
        <v>2</v>
      </c>
      <c r="R15" s="190"/>
      <c r="S15" s="191"/>
      <c r="T15" s="191"/>
      <c r="U15" s="195"/>
      <c r="V15" s="89">
        <f>SUM((W15*3)+(X15*1))</f>
        <v>3</v>
      </c>
      <c r="W15" s="90">
        <f>COUNTIF(B15:U15,"○")</f>
        <v>1</v>
      </c>
      <c r="X15" s="90">
        <f>COUNTIF(B15:U15,"△")</f>
        <v>0</v>
      </c>
      <c r="Y15" s="90">
        <f>COUNTIF(B15:U15,"●")</f>
        <v>3</v>
      </c>
      <c r="Z15" s="90">
        <f>SUM(C15,G15,K15,O15,S15)</f>
        <v>7</v>
      </c>
      <c r="AA15" s="90">
        <f>SUM(E15,I15,M15,Q15,U15)</f>
        <v>11</v>
      </c>
      <c r="AB15" s="90">
        <f>SUM(Z15-AA15)</f>
        <v>-4</v>
      </c>
      <c r="AC15" s="91">
        <v>4</v>
      </c>
    </row>
    <row r="16" spans="1:29" ht="15" customHeight="1" thickBot="1">
      <c r="A16" s="65"/>
      <c r="B16" s="176" t="s">
        <v>135</v>
      </c>
      <c r="C16" s="176"/>
      <c r="D16" s="176"/>
      <c r="E16" s="176"/>
      <c r="F16" s="63"/>
      <c r="G16" s="94"/>
      <c r="H16" s="94"/>
      <c r="I16" s="94"/>
      <c r="J16" s="188" t="s">
        <v>209</v>
      </c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62">
        <f aca="true" t="shared" si="1" ref="V16:AB16">SUM(V11:V15)</f>
        <v>30</v>
      </c>
      <c r="W16" s="62">
        <f t="shared" si="1"/>
        <v>10</v>
      </c>
      <c r="X16" s="62">
        <f t="shared" si="1"/>
        <v>0</v>
      </c>
      <c r="Y16" s="62">
        <f t="shared" si="1"/>
        <v>10</v>
      </c>
      <c r="Z16" s="62">
        <f t="shared" si="1"/>
        <v>39</v>
      </c>
      <c r="AA16" s="62">
        <f t="shared" si="1"/>
        <v>39</v>
      </c>
      <c r="AB16" s="62">
        <f t="shared" si="1"/>
        <v>0</v>
      </c>
      <c r="AC16" s="63"/>
    </row>
    <row r="17" spans="1:29" s="7" customFormat="1" ht="13.5" customHeight="1" thickBot="1">
      <c r="A17" s="67"/>
      <c r="B17" s="180" t="str">
        <f>'１次予選'!N3</f>
        <v>ベガルタ</v>
      </c>
      <c r="C17" s="180"/>
      <c r="D17" s="180"/>
      <c r="E17" s="181"/>
      <c r="F17" s="182" t="str">
        <f>'１次予選'!N4</f>
        <v>槻木ＦＣ</v>
      </c>
      <c r="G17" s="183"/>
      <c r="H17" s="183"/>
      <c r="I17" s="184"/>
      <c r="J17" s="182" t="str">
        <f>'１次予選'!N5</f>
        <v>コバルトーレ</v>
      </c>
      <c r="K17" s="183"/>
      <c r="L17" s="183"/>
      <c r="M17" s="184"/>
      <c r="N17" s="182" t="str">
        <f>'１次予選'!N6</f>
        <v>T    Ｎ</v>
      </c>
      <c r="O17" s="183"/>
      <c r="P17" s="183"/>
      <c r="Q17" s="184"/>
      <c r="R17" s="182" t="str">
        <f>'１次予選'!N7</f>
        <v>わたり</v>
      </c>
      <c r="S17" s="183"/>
      <c r="T17" s="183"/>
      <c r="U17" s="184"/>
      <c r="V17" s="99" t="s">
        <v>98</v>
      </c>
      <c r="W17" s="68" t="s">
        <v>97</v>
      </c>
      <c r="X17" s="68" t="s">
        <v>96</v>
      </c>
      <c r="Y17" s="68" t="s">
        <v>95</v>
      </c>
      <c r="Z17" s="69" t="s">
        <v>94</v>
      </c>
      <c r="AA17" s="69" t="s">
        <v>93</v>
      </c>
      <c r="AB17" s="69" t="s">
        <v>92</v>
      </c>
      <c r="AC17" s="70" t="s">
        <v>91</v>
      </c>
    </row>
    <row r="18" spans="1:29" s="7" customFormat="1" ht="13.5" customHeight="1">
      <c r="A18" s="71" t="str">
        <f>B17</f>
        <v>ベガルタ</v>
      </c>
      <c r="B18" s="177"/>
      <c r="C18" s="178"/>
      <c r="D18" s="178"/>
      <c r="E18" s="179"/>
      <c r="F18" s="72" t="s">
        <v>316</v>
      </c>
      <c r="G18" s="74">
        <f>'１次予選'!M43</f>
        <v>6</v>
      </c>
      <c r="H18" s="74" t="s">
        <v>122</v>
      </c>
      <c r="I18" s="75">
        <f>'１次予選'!P43</f>
        <v>0</v>
      </c>
      <c r="J18" s="72" t="s">
        <v>323</v>
      </c>
      <c r="K18" s="74">
        <f>'１次予選'!M16</f>
        <v>3</v>
      </c>
      <c r="L18" s="74" t="s">
        <v>122</v>
      </c>
      <c r="M18" s="75">
        <f>'１次予選'!P16</f>
        <v>1</v>
      </c>
      <c r="N18" s="72" t="s">
        <v>341</v>
      </c>
      <c r="O18" s="74">
        <f>'１次予選'!M25</f>
        <v>6</v>
      </c>
      <c r="P18" s="74" t="s">
        <v>122</v>
      </c>
      <c r="Q18" s="75">
        <f>'１次予選'!P25</f>
        <v>0</v>
      </c>
      <c r="R18" s="50" t="s">
        <v>355</v>
      </c>
      <c r="S18" s="61">
        <f>'１次予選'!M37</f>
        <v>9</v>
      </c>
      <c r="T18" s="61" t="s">
        <v>122</v>
      </c>
      <c r="U18" s="76">
        <f>'１次予選'!P37</f>
        <v>0</v>
      </c>
      <c r="V18" s="77">
        <f>SUM((W18*3)+(X18*1))</f>
        <v>12</v>
      </c>
      <c r="W18" s="78">
        <f>COUNTIF(B18:U18,"○")</f>
        <v>4</v>
      </c>
      <c r="X18" s="78">
        <f>COUNTIF(B18:U18,"△")</f>
        <v>0</v>
      </c>
      <c r="Y18" s="78">
        <f>COUNTIF(B18:U18,"●")</f>
        <v>0</v>
      </c>
      <c r="Z18" s="78">
        <f>SUM(C18,G18,K18,O18,S18)</f>
        <v>24</v>
      </c>
      <c r="AA18" s="78">
        <f>SUM(E18,I18,M18,Q18,U18)</f>
        <v>1</v>
      </c>
      <c r="AB18" s="78">
        <f>SUM(Z18-AA18)</f>
        <v>23</v>
      </c>
      <c r="AC18" s="108">
        <v>1</v>
      </c>
    </row>
    <row r="19" spans="1:29" s="7" customFormat="1" ht="13.5" customHeight="1">
      <c r="A19" s="80" t="str">
        <f>F17</f>
        <v>槻木ＦＣ</v>
      </c>
      <c r="B19" s="71" t="s">
        <v>317</v>
      </c>
      <c r="C19" s="51">
        <f>I18</f>
        <v>0</v>
      </c>
      <c r="D19" s="51" t="s">
        <v>122</v>
      </c>
      <c r="E19" s="52">
        <f>G18</f>
        <v>6</v>
      </c>
      <c r="F19" s="185"/>
      <c r="G19" s="186"/>
      <c r="H19" s="186"/>
      <c r="I19" s="187"/>
      <c r="J19" s="58" t="s">
        <v>346</v>
      </c>
      <c r="K19" s="57">
        <f>'１次予選'!M34</f>
        <v>0</v>
      </c>
      <c r="L19" s="57" t="s">
        <v>122</v>
      </c>
      <c r="M19" s="59">
        <f>'１次予選'!P34</f>
        <v>5</v>
      </c>
      <c r="N19" s="53" t="s">
        <v>324</v>
      </c>
      <c r="O19" s="57">
        <f>'１次予選'!M19</f>
        <v>2</v>
      </c>
      <c r="P19" s="57" t="s">
        <v>122</v>
      </c>
      <c r="Q19" s="59">
        <f>'１次予選'!P19</f>
        <v>3</v>
      </c>
      <c r="R19" s="53" t="s">
        <v>317</v>
      </c>
      <c r="S19" s="54">
        <f>'１次予選'!M13</f>
        <v>0</v>
      </c>
      <c r="T19" s="54" t="s">
        <v>122</v>
      </c>
      <c r="U19" s="55">
        <f>'１次予選'!P13</f>
        <v>1</v>
      </c>
      <c r="V19" s="81">
        <f>SUM((W19*3)+(X19*1))</f>
        <v>0</v>
      </c>
      <c r="W19" s="5">
        <f>COUNTIF(B19:U19,"○")</f>
        <v>0</v>
      </c>
      <c r="X19" s="5">
        <f>COUNTIF(B19:U19,"△")</f>
        <v>0</v>
      </c>
      <c r="Y19" s="5">
        <f>COUNTIF(B19:U19,"●")</f>
        <v>4</v>
      </c>
      <c r="Z19" s="5">
        <f>SUM(C19,G19,K19,O19,S19)</f>
        <v>2</v>
      </c>
      <c r="AA19" s="5">
        <f>SUM(E19,I19,M19,Q19,U19)</f>
        <v>15</v>
      </c>
      <c r="AB19" s="5">
        <f>SUM(Z19-AA19)</f>
        <v>-13</v>
      </c>
      <c r="AC19" s="82">
        <v>5</v>
      </c>
    </row>
    <row r="20" spans="1:29" s="7" customFormat="1" ht="13.5" customHeight="1">
      <c r="A20" s="80" t="str">
        <f>J17</f>
        <v>コバルトーレ</v>
      </c>
      <c r="B20" s="80" t="s">
        <v>320</v>
      </c>
      <c r="C20" s="54">
        <f>M18</f>
        <v>1</v>
      </c>
      <c r="D20" s="54" t="s">
        <v>122</v>
      </c>
      <c r="E20" s="55">
        <f>K18</f>
        <v>3</v>
      </c>
      <c r="F20" s="60" t="s">
        <v>350</v>
      </c>
      <c r="G20" s="57">
        <f>M19</f>
        <v>5</v>
      </c>
      <c r="H20" s="57" t="s">
        <v>122</v>
      </c>
      <c r="I20" s="59">
        <f>K19</f>
        <v>0</v>
      </c>
      <c r="J20" s="185"/>
      <c r="K20" s="186"/>
      <c r="L20" s="186"/>
      <c r="M20" s="187"/>
      <c r="N20" s="53" t="s">
        <v>357</v>
      </c>
      <c r="O20" s="54">
        <f>'１次予選'!M40</f>
        <v>4</v>
      </c>
      <c r="P20" s="54" t="s">
        <v>122</v>
      </c>
      <c r="Q20" s="55">
        <f>'１次予選'!P40</f>
        <v>0</v>
      </c>
      <c r="R20" s="53" t="s">
        <v>330</v>
      </c>
      <c r="S20" s="54">
        <f>'１次予選'!M22</f>
        <v>8</v>
      </c>
      <c r="T20" s="54" t="s">
        <v>122</v>
      </c>
      <c r="U20" s="55">
        <f>'１次予選'!P22</f>
        <v>0</v>
      </c>
      <c r="V20" s="81">
        <f>SUM((W20*3)+(X20*1))</f>
        <v>9</v>
      </c>
      <c r="W20" s="5">
        <f>COUNTIF(B20:U20,"○")</f>
        <v>3</v>
      </c>
      <c r="X20" s="5">
        <f>COUNTIF(B20:U20,"△")</f>
        <v>0</v>
      </c>
      <c r="Y20" s="5">
        <f>COUNTIF(B20:U20,"●")</f>
        <v>1</v>
      </c>
      <c r="Z20" s="5">
        <f>SUM(C20,G20,K20,O20,S20)</f>
        <v>18</v>
      </c>
      <c r="AA20" s="5">
        <f>SUM(E20,I20,M20,Q20,U20)</f>
        <v>3</v>
      </c>
      <c r="AB20" s="5">
        <f>SUM(Z20-AA20)</f>
        <v>15</v>
      </c>
      <c r="AC20" s="106">
        <v>2</v>
      </c>
    </row>
    <row r="21" spans="1:29" s="7" customFormat="1" ht="13.5" customHeight="1">
      <c r="A21" s="80" t="str">
        <f>N17</f>
        <v>T    Ｎ</v>
      </c>
      <c r="B21" s="80" t="s">
        <v>342</v>
      </c>
      <c r="C21" s="54">
        <f>Q18</f>
        <v>0</v>
      </c>
      <c r="D21" s="54" t="s">
        <v>122</v>
      </c>
      <c r="E21" s="55">
        <f>O18</f>
        <v>6</v>
      </c>
      <c r="F21" s="60" t="s">
        <v>322</v>
      </c>
      <c r="G21" s="57">
        <f>Q19</f>
        <v>3</v>
      </c>
      <c r="H21" s="57" t="s">
        <v>122</v>
      </c>
      <c r="I21" s="59">
        <f>O19</f>
        <v>2</v>
      </c>
      <c r="J21" s="53" t="s">
        <v>356</v>
      </c>
      <c r="K21" s="54">
        <f>Q20</f>
        <v>0</v>
      </c>
      <c r="L21" s="54" t="s">
        <v>122</v>
      </c>
      <c r="M21" s="55">
        <f>O20</f>
        <v>4</v>
      </c>
      <c r="N21" s="185"/>
      <c r="O21" s="186"/>
      <c r="P21" s="186"/>
      <c r="Q21" s="187"/>
      <c r="R21" s="53" t="s">
        <v>345</v>
      </c>
      <c r="S21" s="54">
        <f>'１次予選'!M31</f>
        <v>2</v>
      </c>
      <c r="T21" s="54" t="s">
        <v>122</v>
      </c>
      <c r="U21" s="55">
        <f>'１次予選'!P31</f>
        <v>0</v>
      </c>
      <c r="V21" s="81">
        <f>SUM((W21*3)+(X21*1))</f>
        <v>6</v>
      </c>
      <c r="W21" s="5">
        <f>COUNTIF(B21:U21,"○")</f>
        <v>2</v>
      </c>
      <c r="X21" s="5">
        <f>COUNTIF(B21:U21,"△")</f>
        <v>0</v>
      </c>
      <c r="Y21" s="5">
        <f>COUNTIF(B21:U21,"●")</f>
        <v>2</v>
      </c>
      <c r="Z21" s="5">
        <f>SUM(C21,G21,K21,O21,S21)</f>
        <v>5</v>
      </c>
      <c r="AA21" s="5">
        <f>SUM(E21,I21,M21,Q21,U21)</f>
        <v>12</v>
      </c>
      <c r="AB21" s="5">
        <f>SUM(Z21-AA21)</f>
        <v>-7</v>
      </c>
      <c r="AC21" s="82">
        <v>3</v>
      </c>
    </row>
    <row r="22" spans="1:29" s="7" customFormat="1" ht="13.5" customHeight="1" thickBot="1">
      <c r="A22" s="83" t="str">
        <f>R17</f>
        <v>わたり</v>
      </c>
      <c r="B22" s="83" t="s">
        <v>360</v>
      </c>
      <c r="C22" s="84">
        <f>U18</f>
        <v>0</v>
      </c>
      <c r="D22" s="84" t="s">
        <v>122</v>
      </c>
      <c r="E22" s="85">
        <f>S18</f>
        <v>9</v>
      </c>
      <c r="F22" s="86" t="s">
        <v>316</v>
      </c>
      <c r="G22" s="87">
        <f>U19</f>
        <v>1</v>
      </c>
      <c r="H22" s="87" t="s">
        <v>122</v>
      </c>
      <c r="I22" s="88">
        <f>S19</f>
        <v>0</v>
      </c>
      <c r="J22" s="86" t="s">
        <v>329</v>
      </c>
      <c r="K22" s="87">
        <f>U20</f>
        <v>0</v>
      </c>
      <c r="L22" s="87" t="s">
        <v>122</v>
      </c>
      <c r="M22" s="88">
        <f>S20</f>
        <v>8</v>
      </c>
      <c r="N22" s="86" t="s">
        <v>347</v>
      </c>
      <c r="O22" s="87">
        <f>U21</f>
        <v>0</v>
      </c>
      <c r="P22" s="87" t="s">
        <v>122</v>
      </c>
      <c r="Q22" s="88">
        <f>S21</f>
        <v>2</v>
      </c>
      <c r="R22" s="190"/>
      <c r="S22" s="191"/>
      <c r="T22" s="191"/>
      <c r="U22" s="195"/>
      <c r="V22" s="89">
        <f>SUM((W22*3)+(X22*1))</f>
        <v>3</v>
      </c>
      <c r="W22" s="90">
        <f>COUNTIF(B22:U22,"○")</f>
        <v>1</v>
      </c>
      <c r="X22" s="90">
        <f>COUNTIF(B22:U22,"△")</f>
        <v>0</v>
      </c>
      <c r="Y22" s="90">
        <f>COUNTIF(B22:U22,"●")</f>
        <v>3</v>
      </c>
      <c r="Z22" s="90">
        <f>SUM(C22,G22,K22,O22,S22)</f>
        <v>1</v>
      </c>
      <c r="AA22" s="90">
        <f>SUM(E22,I22,M22,Q22,U22)</f>
        <v>19</v>
      </c>
      <c r="AB22" s="90">
        <f>SUM(Z22-AA22)</f>
        <v>-18</v>
      </c>
      <c r="AC22" s="91">
        <v>4</v>
      </c>
    </row>
    <row r="23" spans="1:29" ht="15" customHeight="1" thickBot="1">
      <c r="A23" s="65"/>
      <c r="B23" s="176" t="s">
        <v>136</v>
      </c>
      <c r="C23" s="176"/>
      <c r="D23" s="176"/>
      <c r="E23" s="176"/>
      <c r="F23" s="63"/>
      <c r="G23" s="94"/>
      <c r="H23" s="94"/>
      <c r="I23" s="94"/>
      <c r="J23" s="188" t="s">
        <v>210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62">
        <f>SUM(V18:V22)</f>
        <v>30</v>
      </c>
      <c r="W23" s="62">
        <f aca="true" t="shared" si="2" ref="W23:AB23">SUM(W18:W22)</f>
        <v>10</v>
      </c>
      <c r="X23" s="62">
        <f t="shared" si="2"/>
        <v>0</v>
      </c>
      <c r="Y23" s="62">
        <f t="shared" si="2"/>
        <v>10</v>
      </c>
      <c r="Z23" s="62">
        <f t="shared" si="2"/>
        <v>50</v>
      </c>
      <c r="AA23" s="62">
        <f t="shared" si="2"/>
        <v>50</v>
      </c>
      <c r="AB23" s="62">
        <f t="shared" si="2"/>
        <v>0</v>
      </c>
      <c r="AC23" s="63"/>
    </row>
    <row r="24" spans="1:29" s="7" customFormat="1" ht="13.5" customHeight="1" thickBot="1">
      <c r="A24" s="67"/>
      <c r="B24" s="180" t="str">
        <f>'１次予選'!S3</f>
        <v>TOMIYA</v>
      </c>
      <c r="C24" s="180"/>
      <c r="D24" s="180"/>
      <c r="E24" s="181"/>
      <c r="F24" s="180" t="str">
        <f>'１次予選'!S4</f>
        <v>三本木</v>
      </c>
      <c r="G24" s="180"/>
      <c r="H24" s="180"/>
      <c r="I24" s="181"/>
      <c r="J24" s="180" t="str">
        <f>'１次予選'!S5</f>
        <v>RED EAST</v>
      </c>
      <c r="K24" s="180"/>
      <c r="L24" s="180"/>
      <c r="M24" s="181"/>
      <c r="N24" s="180" t="str">
        <f>'１次予選'!S6</f>
        <v>アルコ</v>
      </c>
      <c r="O24" s="180"/>
      <c r="P24" s="180"/>
      <c r="Q24" s="181"/>
      <c r="R24" s="182" t="str">
        <f>'１次予選'!S7</f>
        <v>蛇田ＦＣ</v>
      </c>
      <c r="S24" s="183"/>
      <c r="T24" s="183"/>
      <c r="U24" s="184"/>
      <c r="V24" s="99" t="s">
        <v>98</v>
      </c>
      <c r="W24" s="68" t="s">
        <v>97</v>
      </c>
      <c r="X24" s="68" t="s">
        <v>96</v>
      </c>
      <c r="Y24" s="68" t="s">
        <v>95</v>
      </c>
      <c r="Z24" s="69" t="s">
        <v>94</v>
      </c>
      <c r="AA24" s="69" t="s">
        <v>93</v>
      </c>
      <c r="AB24" s="69" t="s">
        <v>92</v>
      </c>
      <c r="AC24" s="70" t="s">
        <v>91</v>
      </c>
    </row>
    <row r="25" spans="1:29" s="7" customFormat="1" ht="13.5" customHeight="1">
      <c r="A25" s="71" t="str">
        <f>B24</f>
        <v>TOMIYA</v>
      </c>
      <c r="B25" s="177"/>
      <c r="C25" s="178"/>
      <c r="D25" s="178"/>
      <c r="E25" s="179"/>
      <c r="F25" s="72" t="s">
        <v>369</v>
      </c>
      <c r="G25" s="74">
        <f>'１次予選'!R43</f>
        <v>0</v>
      </c>
      <c r="H25" s="74" t="s">
        <v>122</v>
      </c>
      <c r="I25" s="75">
        <f>'１次予選'!U43</f>
        <v>1</v>
      </c>
      <c r="J25" s="72" t="s">
        <v>320</v>
      </c>
      <c r="K25" s="74">
        <f>'１次予選'!R16</f>
        <v>0</v>
      </c>
      <c r="L25" s="74" t="s">
        <v>122</v>
      </c>
      <c r="M25" s="75">
        <f>'１次予選'!U16</f>
        <v>1</v>
      </c>
      <c r="N25" s="72" t="s">
        <v>341</v>
      </c>
      <c r="O25" s="74">
        <f>'１次予選'!R25</f>
        <v>3</v>
      </c>
      <c r="P25" s="74" t="s">
        <v>122</v>
      </c>
      <c r="Q25" s="75">
        <f>'１次予選'!U25</f>
        <v>0</v>
      </c>
      <c r="R25" s="50" t="s">
        <v>361</v>
      </c>
      <c r="S25" s="61">
        <f>'１次予選'!R37</f>
        <v>4</v>
      </c>
      <c r="T25" s="61" t="s">
        <v>122</v>
      </c>
      <c r="U25" s="76">
        <f>'１次予選'!U37</f>
        <v>0</v>
      </c>
      <c r="V25" s="77">
        <f>SUM((W25*3)+(X25*1))</f>
        <v>6</v>
      </c>
      <c r="W25" s="78">
        <f>COUNTIF(B25:U25,"○")</f>
        <v>2</v>
      </c>
      <c r="X25" s="78">
        <f>COUNTIF(B25:U25,"△")</f>
        <v>0</v>
      </c>
      <c r="Y25" s="78">
        <f>COUNTIF(B25:U25,"●")</f>
        <v>2</v>
      </c>
      <c r="Z25" s="78">
        <f>SUM(C25,G25,K25,O25,S25)</f>
        <v>7</v>
      </c>
      <c r="AA25" s="78">
        <f>SUM(E25,I25,M25,Q25,U25)</f>
        <v>2</v>
      </c>
      <c r="AB25" s="78">
        <f>SUM(Z25-AA25)</f>
        <v>5</v>
      </c>
      <c r="AC25" s="79">
        <v>3</v>
      </c>
    </row>
    <row r="26" spans="1:29" s="7" customFormat="1" ht="13.5" customHeight="1">
      <c r="A26" s="80" t="str">
        <f>F24</f>
        <v>三本木</v>
      </c>
      <c r="B26" s="71" t="s">
        <v>316</v>
      </c>
      <c r="C26" s="51">
        <f>I25</f>
        <v>1</v>
      </c>
      <c r="D26" s="51" t="s">
        <v>122</v>
      </c>
      <c r="E26" s="52">
        <f>G25</f>
        <v>0</v>
      </c>
      <c r="F26" s="185"/>
      <c r="G26" s="186"/>
      <c r="H26" s="186"/>
      <c r="I26" s="187"/>
      <c r="J26" s="58" t="s">
        <v>351</v>
      </c>
      <c r="K26" s="57">
        <f>'１次予選'!R34</f>
        <v>0</v>
      </c>
      <c r="L26" s="57" t="s">
        <v>122</v>
      </c>
      <c r="M26" s="59">
        <f>'１次予選'!U34</f>
        <v>0</v>
      </c>
      <c r="N26" s="53" t="s">
        <v>325</v>
      </c>
      <c r="O26" s="57">
        <f>'１次予選'!R19</f>
        <v>0</v>
      </c>
      <c r="P26" s="57" t="s">
        <v>122</v>
      </c>
      <c r="Q26" s="59">
        <f>'１次予選'!U19</f>
        <v>1</v>
      </c>
      <c r="R26" s="53" t="s">
        <v>316</v>
      </c>
      <c r="S26" s="54">
        <f>'１次予選'!R13</f>
        <v>5</v>
      </c>
      <c r="T26" s="54" t="s">
        <v>122</v>
      </c>
      <c r="U26" s="55">
        <f>'１次予選'!U13</f>
        <v>0</v>
      </c>
      <c r="V26" s="81">
        <f>SUM((W26*3)+(X26*1))</f>
        <v>7</v>
      </c>
      <c r="W26" s="5">
        <f>COUNTIF(B26:U26,"○")</f>
        <v>2</v>
      </c>
      <c r="X26" s="5">
        <f>COUNTIF(B26:U26,"△")</f>
        <v>1</v>
      </c>
      <c r="Y26" s="5">
        <f>COUNTIF(B26:U26,"●")</f>
        <v>1</v>
      </c>
      <c r="Z26" s="5">
        <f>SUM(C26,G26,K26,O26,S26)</f>
        <v>6</v>
      </c>
      <c r="AA26" s="5">
        <f>SUM(E26,I26,M26,Q26,U26)</f>
        <v>1</v>
      </c>
      <c r="AB26" s="5">
        <f>SUM(Z26-AA26)</f>
        <v>5</v>
      </c>
      <c r="AC26" s="106">
        <v>2</v>
      </c>
    </row>
    <row r="27" spans="1:29" s="7" customFormat="1" ht="13.5" customHeight="1">
      <c r="A27" s="80" t="str">
        <f>J24</f>
        <v>RED EAST</v>
      </c>
      <c r="B27" s="80" t="s">
        <v>323</v>
      </c>
      <c r="C27" s="54">
        <f>M25</f>
        <v>1</v>
      </c>
      <c r="D27" s="54" t="s">
        <v>122</v>
      </c>
      <c r="E27" s="55">
        <f>K25</f>
        <v>0</v>
      </c>
      <c r="F27" s="60" t="s">
        <v>351</v>
      </c>
      <c r="G27" s="57">
        <f>M26</f>
        <v>0</v>
      </c>
      <c r="H27" s="57" t="s">
        <v>122</v>
      </c>
      <c r="I27" s="59">
        <f>K26</f>
        <v>0</v>
      </c>
      <c r="J27" s="185"/>
      <c r="K27" s="186"/>
      <c r="L27" s="186"/>
      <c r="M27" s="187"/>
      <c r="N27" s="53" t="s">
        <v>355</v>
      </c>
      <c r="O27" s="54">
        <f>'１次予選'!R40</f>
        <v>2</v>
      </c>
      <c r="P27" s="54" t="s">
        <v>122</v>
      </c>
      <c r="Q27" s="55">
        <f>'１次予選'!U40</f>
        <v>0</v>
      </c>
      <c r="R27" s="53" t="s">
        <v>319</v>
      </c>
      <c r="S27" s="54">
        <f>'１次予選'!R22</f>
        <v>0</v>
      </c>
      <c r="T27" s="54" t="s">
        <v>122</v>
      </c>
      <c r="U27" s="55">
        <f>'１次予選'!U22</f>
        <v>0</v>
      </c>
      <c r="V27" s="81">
        <f>SUM((W27*3)+(X27*1))</f>
        <v>8</v>
      </c>
      <c r="W27" s="5">
        <f>COUNTIF(B27:U27,"○")</f>
        <v>2</v>
      </c>
      <c r="X27" s="5">
        <f>COUNTIF(B27:U27,"△")</f>
        <v>2</v>
      </c>
      <c r="Y27" s="5">
        <f>COUNTIF(B27:U27,"●")</f>
        <v>0</v>
      </c>
      <c r="Z27" s="5">
        <f>SUM(C27,G27,K27,O27,S27)</f>
        <v>3</v>
      </c>
      <c r="AA27" s="5">
        <f>SUM(E27,I27,M27,Q27,U27)</f>
        <v>0</v>
      </c>
      <c r="AB27" s="5">
        <f>SUM(Z27-AA27)</f>
        <v>3</v>
      </c>
      <c r="AC27" s="106">
        <v>1</v>
      </c>
    </row>
    <row r="28" spans="1:29" s="7" customFormat="1" ht="13.5" customHeight="1">
      <c r="A28" s="80" t="str">
        <f>N24</f>
        <v>アルコ</v>
      </c>
      <c r="B28" s="80" t="s">
        <v>338</v>
      </c>
      <c r="C28" s="54">
        <f>Q25</f>
        <v>0</v>
      </c>
      <c r="D28" s="54" t="s">
        <v>122</v>
      </c>
      <c r="E28" s="55">
        <f>O25</f>
        <v>3</v>
      </c>
      <c r="F28" s="60" t="s">
        <v>322</v>
      </c>
      <c r="G28" s="57">
        <f>Q26</f>
        <v>1</v>
      </c>
      <c r="H28" s="57" t="s">
        <v>122</v>
      </c>
      <c r="I28" s="59">
        <f>O26</f>
        <v>0</v>
      </c>
      <c r="J28" s="53" t="s">
        <v>363</v>
      </c>
      <c r="K28" s="54">
        <f>Q27</f>
        <v>0</v>
      </c>
      <c r="L28" s="54" t="s">
        <v>122</v>
      </c>
      <c r="M28" s="55">
        <f>O27</f>
        <v>2</v>
      </c>
      <c r="N28" s="185"/>
      <c r="O28" s="186"/>
      <c r="P28" s="186"/>
      <c r="Q28" s="187"/>
      <c r="R28" s="53" t="s">
        <v>348</v>
      </c>
      <c r="S28" s="54">
        <f>'１次予選'!R31</f>
        <v>2</v>
      </c>
      <c r="T28" s="54" t="s">
        <v>122</v>
      </c>
      <c r="U28" s="55">
        <f>'１次予選'!U31</f>
        <v>0</v>
      </c>
      <c r="V28" s="81">
        <f>SUM((W28*3)+(X28*1))</f>
        <v>6</v>
      </c>
      <c r="W28" s="5">
        <f>COUNTIF(B28:U28,"○")</f>
        <v>2</v>
      </c>
      <c r="X28" s="5">
        <f>COUNTIF(B28:U28,"△")</f>
        <v>0</v>
      </c>
      <c r="Y28" s="5">
        <f>COUNTIF(B28:U28,"●")</f>
        <v>2</v>
      </c>
      <c r="Z28" s="5">
        <f>SUM(C28,G28,K28,O28,S28)</f>
        <v>3</v>
      </c>
      <c r="AA28" s="5">
        <f>SUM(E28,I28,M28,Q28,U28)</f>
        <v>5</v>
      </c>
      <c r="AB28" s="5">
        <f>SUM(Z28-AA28)</f>
        <v>-2</v>
      </c>
      <c r="AC28" s="82">
        <v>4</v>
      </c>
    </row>
    <row r="29" spans="1:29" s="7" customFormat="1" ht="13.5" customHeight="1" thickBot="1">
      <c r="A29" s="83" t="str">
        <f>R24</f>
        <v>蛇田ＦＣ</v>
      </c>
      <c r="B29" s="83" t="s">
        <v>360</v>
      </c>
      <c r="C29" s="84">
        <f>U25</f>
        <v>0</v>
      </c>
      <c r="D29" s="84" t="s">
        <v>122</v>
      </c>
      <c r="E29" s="85">
        <f>S25</f>
        <v>4</v>
      </c>
      <c r="F29" s="86" t="s">
        <v>318</v>
      </c>
      <c r="G29" s="87">
        <f>U26</f>
        <v>0</v>
      </c>
      <c r="H29" s="87" t="s">
        <v>122</v>
      </c>
      <c r="I29" s="88">
        <f>S26</f>
        <v>5</v>
      </c>
      <c r="J29" s="86" t="s">
        <v>333</v>
      </c>
      <c r="K29" s="87">
        <f>U27</f>
        <v>0</v>
      </c>
      <c r="L29" s="87" t="s">
        <v>122</v>
      </c>
      <c r="M29" s="88">
        <f>S27</f>
        <v>0</v>
      </c>
      <c r="N29" s="86" t="s">
        <v>346</v>
      </c>
      <c r="O29" s="87">
        <f>U28</f>
        <v>0</v>
      </c>
      <c r="P29" s="87" t="s">
        <v>122</v>
      </c>
      <c r="Q29" s="88">
        <f>S28</f>
        <v>2</v>
      </c>
      <c r="R29" s="190"/>
      <c r="S29" s="191"/>
      <c r="T29" s="191"/>
      <c r="U29" s="192"/>
      <c r="V29" s="89">
        <f>SUM((W29*3)+(X29*1))</f>
        <v>1</v>
      </c>
      <c r="W29" s="90">
        <f>COUNTIF(B29:U29,"○")</f>
        <v>0</v>
      </c>
      <c r="X29" s="90">
        <f>COUNTIF(B29:U29,"△")</f>
        <v>1</v>
      </c>
      <c r="Y29" s="90">
        <f>COUNTIF(B29:U29,"●")</f>
        <v>3</v>
      </c>
      <c r="Z29" s="90">
        <f>SUM(C29,G29,K29,O29,S29)</f>
        <v>0</v>
      </c>
      <c r="AA29" s="90">
        <f>SUM(E29,I29,M29,Q29,U29)</f>
        <v>11</v>
      </c>
      <c r="AB29" s="90">
        <f>SUM(Z29-AA29)</f>
        <v>-11</v>
      </c>
      <c r="AC29" s="91">
        <v>5</v>
      </c>
    </row>
    <row r="30" spans="1:29" ht="15" customHeight="1" thickBot="1">
      <c r="A30" s="65"/>
      <c r="B30" s="176" t="s">
        <v>137</v>
      </c>
      <c r="C30" s="176"/>
      <c r="D30" s="176"/>
      <c r="E30" s="176"/>
      <c r="F30" s="63"/>
      <c r="G30" s="63"/>
      <c r="H30" s="63"/>
      <c r="I30" s="63"/>
      <c r="J30" s="188" t="s">
        <v>243</v>
      </c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62">
        <f aca="true" t="shared" si="3" ref="V30:AB30">SUM(V25:V29)</f>
        <v>28</v>
      </c>
      <c r="W30" s="62">
        <f t="shared" si="3"/>
        <v>8</v>
      </c>
      <c r="X30" s="62">
        <f t="shared" si="3"/>
        <v>4</v>
      </c>
      <c r="Y30" s="62">
        <f t="shared" si="3"/>
        <v>8</v>
      </c>
      <c r="Z30" s="62">
        <f t="shared" si="3"/>
        <v>19</v>
      </c>
      <c r="AA30" s="62">
        <f t="shared" si="3"/>
        <v>19</v>
      </c>
      <c r="AB30" s="62">
        <f t="shared" si="3"/>
        <v>0</v>
      </c>
      <c r="AC30" s="63"/>
    </row>
    <row r="31" spans="1:29" s="7" customFormat="1" ht="13.5" customHeight="1" thickBot="1">
      <c r="A31" s="67"/>
      <c r="B31" s="180" t="str">
        <f>'１次予選'!X3</f>
        <v>鹿折ＦＣ</v>
      </c>
      <c r="C31" s="180"/>
      <c r="D31" s="180"/>
      <c r="E31" s="181"/>
      <c r="F31" s="182" t="str">
        <f>'１次予選'!X4</f>
        <v>なかのFC</v>
      </c>
      <c r="G31" s="183"/>
      <c r="H31" s="183"/>
      <c r="I31" s="184"/>
      <c r="J31" s="182" t="str">
        <f>'１次予選'!X5</f>
        <v>荒  浜</v>
      </c>
      <c r="K31" s="183"/>
      <c r="L31" s="183"/>
      <c r="M31" s="184"/>
      <c r="N31" s="182" t="str">
        <f>'１次予選'!X6</f>
        <v>渡  波</v>
      </c>
      <c r="O31" s="183"/>
      <c r="P31" s="183"/>
      <c r="Q31" s="184"/>
      <c r="R31" s="182" t="str">
        <f>'１次予選'!X7</f>
        <v>ジュニオール</v>
      </c>
      <c r="S31" s="183"/>
      <c r="T31" s="183"/>
      <c r="U31" s="184"/>
      <c r="V31" s="99" t="s">
        <v>98</v>
      </c>
      <c r="W31" s="68" t="s">
        <v>97</v>
      </c>
      <c r="X31" s="68" t="s">
        <v>96</v>
      </c>
      <c r="Y31" s="68" t="s">
        <v>95</v>
      </c>
      <c r="Z31" s="69" t="s">
        <v>94</v>
      </c>
      <c r="AA31" s="69" t="s">
        <v>93</v>
      </c>
      <c r="AB31" s="69" t="s">
        <v>92</v>
      </c>
      <c r="AC31" s="70" t="s">
        <v>91</v>
      </c>
    </row>
    <row r="32" spans="1:29" s="7" customFormat="1" ht="13.5" customHeight="1">
      <c r="A32" s="71" t="str">
        <f>B31</f>
        <v>鹿折ＦＣ</v>
      </c>
      <c r="B32" s="177"/>
      <c r="C32" s="178"/>
      <c r="D32" s="178"/>
      <c r="E32" s="179"/>
      <c r="F32" s="72" t="s">
        <v>371</v>
      </c>
      <c r="G32" s="74">
        <f>'１次予選'!W43</f>
        <v>3</v>
      </c>
      <c r="H32" s="74" t="s">
        <v>122</v>
      </c>
      <c r="I32" s="75">
        <f>'１次予選'!Z43</f>
        <v>0</v>
      </c>
      <c r="J32" s="72" t="s">
        <v>317</v>
      </c>
      <c r="K32" s="74">
        <f>'１次予選'!W16</f>
        <v>1</v>
      </c>
      <c r="L32" s="74" t="s">
        <v>122</v>
      </c>
      <c r="M32" s="75">
        <f>'１次予選'!Z16</f>
        <v>2</v>
      </c>
      <c r="N32" s="72" t="s">
        <v>352</v>
      </c>
      <c r="O32" s="74">
        <f>'１次予選'!W25</f>
        <v>3</v>
      </c>
      <c r="P32" s="74" t="s">
        <v>122</v>
      </c>
      <c r="Q32" s="75">
        <f>'１次予選'!Z25</f>
        <v>1</v>
      </c>
      <c r="R32" s="50" t="s">
        <v>360</v>
      </c>
      <c r="S32" s="61">
        <f>'１次予選'!W37</f>
        <v>0</v>
      </c>
      <c r="T32" s="61" t="s">
        <v>122</v>
      </c>
      <c r="U32" s="76">
        <f>'１次予選'!Z37</f>
        <v>1</v>
      </c>
      <c r="V32" s="77">
        <f>SUM((W32*3)+(X32*1))</f>
        <v>6</v>
      </c>
      <c r="W32" s="78">
        <f>COUNTIF(B32:U32,"○")</f>
        <v>2</v>
      </c>
      <c r="X32" s="78">
        <f>COUNTIF(B32:U32,"△")</f>
        <v>0</v>
      </c>
      <c r="Y32" s="78">
        <f>COUNTIF(B32:U32,"●")</f>
        <v>2</v>
      </c>
      <c r="Z32" s="78">
        <f>SUM(C32,G32,K32,O32,S32)</f>
        <v>7</v>
      </c>
      <c r="AA32" s="78">
        <f>SUM(E32,I32,M32,Q32,U32)</f>
        <v>4</v>
      </c>
      <c r="AB32" s="78">
        <f>SUM(Z32-AA32)</f>
        <v>3</v>
      </c>
      <c r="AC32" s="79">
        <v>4</v>
      </c>
    </row>
    <row r="33" spans="1:29" s="7" customFormat="1" ht="13.5" customHeight="1">
      <c r="A33" s="80" t="str">
        <f>F31</f>
        <v>なかのFC</v>
      </c>
      <c r="B33" s="71" t="s">
        <v>372</v>
      </c>
      <c r="C33" s="51">
        <f>I32</f>
        <v>0</v>
      </c>
      <c r="D33" s="51" t="s">
        <v>122</v>
      </c>
      <c r="E33" s="52">
        <f>G32</f>
        <v>3</v>
      </c>
      <c r="F33" s="185"/>
      <c r="G33" s="186"/>
      <c r="H33" s="186"/>
      <c r="I33" s="187"/>
      <c r="J33" s="58" t="s">
        <v>355</v>
      </c>
      <c r="K33" s="57">
        <f>'１次予選'!W34</f>
        <v>2</v>
      </c>
      <c r="L33" s="57" t="s">
        <v>122</v>
      </c>
      <c r="M33" s="59">
        <f>'１次予選'!Z34</f>
        <v>1</v>
      </c>
      <c r="N33" s="53" t="s">
        <v>343</v>
      </c>
      <c r="O33" s="57">
        <f>'１次予選'!W19</f>
        <v>1</v>
      </c>
      <c r="P33" s="57" t="s">
        <v>122</v>
      </c>
      <c r="Q33" s="59">
        <f>'１次予選'!Z19</f>
        <v>0</v>
      </c>
      <c r="R33" s="53" t="s">
        <v>316</v>
      </c>
      <c r="S33" s="54">
        <f>'１次予選'!W13</f>
        <v>2</v>
      </c>
      <c r="T33" s="54" t="s">
        <v>122</v>
      </c>
      <c r="U33" s="55">
        <f>'１次予選'!Z13</f>
        <v>0</v>
      </c>
      <c r="V33" s="81">
        <f>SUM((W33*3)+(X33*1))</f>
        <v>9</v>
      </c>
      <c r="W33" s="5">
        <f>COUNTIF(B33:U33,"○")</f>
        <v>3</v>
      </c>
      <c r="X33" s="5">
        <f>COUNTIF(B33:U33,"△")</f>
        <v>0</v>
      </c>
      <c r="Y33" s="5">
        <f>COUNTIF(B33:U33,"●")</f>
        <v>1</v>
      </c>
      <c r="Z33" s="5">
        <f>SUM(C33,G33,K33,O33,S33)</f>
        <v>5</v>
      </c>
      <c r="AA33" s="5">
        <f>SUM(E33,I33,M33,Q33,U33)</f>
        <v>4</v>
      </c>
      <c r="AB33" s="5">
        <f>SUM(Z33-AA33)</f>
        <v>1</v>
      </c>
      <c r="AC33" s="106">
        <v>2</v>
      </c>
    </row>
    <row r="34" spans="1:29" s="7" customFormat="1" ht="13.5" customHeight="1">
      <c r="A34" s="80" t="str">
        <f>J31</f>
        <v>荒  浜</v>
      </c>
      <c r="B34" s="80" t="s">
        <v>343</v>
      </c>
      <c r="C34" s="54">
        <f>M32</f>
        <v>2</v>
      </c>
      <c r="D34" s="54" t="s">
        <v>122</v>
      </c>
      <c r="E34" s="55">
        <f>K32</f>
        <v>1</v>
      </c>
      <c r="F34" s="60" t="s">
        <v>356</v>
      </c>
      <c r="G34" s="57">
        <f>M33</f>
        <v>1</v>
      </c>
      <c r="H34" s="57" t="s">
        <v>122</v>
      </c>
      <c r="I34" s="59">
        <f>K33</f>
        <v>2</v>
      </c>
      <c r="J34" s="185"/>
      <c r="K34" s="186"/>
      <c r="L34" s="186"/>
      <c r="M34" s="187"/>
      <c r="N34" s="53" t="s">
        <v>357</v>
      </c>
      <c r="O34" s="54">
        <f>'１次予選'!W40</f>
        <v>5</v>
      </c>
      <c r="P34" s="54" t="s">
        <v>122</v>
      </c>
      <c r="Q34" s="55">
        <f>'１次予選'!Z40</f>
        <v>1</v>
      </c>
      <c r="R34" s="53" t="s">
        <v>343</v>
      </c>
      <c r="S34" s="54">
        <f>'１次予選'!W22</f>
        <v>3</v>
      </c>
      <c r="T34" s="54" t="s">
        <v>122</v>
      </c>
      <c r="U34" s="55">
        <f>'１次予選'!Z22</f>
        <v>2</v>
      </c>
      <c r="V34" s="81">
        <f>SUM((W34*3)+(X34*1))</f>
        <v>9</v>
      </c>
      <c r="W34" s="5">
        <f>COUNTIF(B34:U34,"○")</f>
        <v>3</v>
      </c>
      <c r="X34" s="5">
        <f>COUNTIF(B34:U34,"△")</f>
        <v>0</v>
      </c>
      <c r="Y34" s="5">
        <f>COUNTIF(B34:U34,"●")</f>
        <v>1</v>
      </c>
      <c r="Z34" s="5">
        <f>SUM(C34,G34,K34,O34,S34)</f>
        <v>11</v>
      </c>
      <c r="AA34" s="5">
        <f>SUM(E34,I34,M34,Q34,U34)</f>
        <v>6</v>
      </c>
      <c r="AB34" s="5">
        <f>SUM(Z34-AA34)</f>
        <v>5</v>
      </c>
      <c r="AC34" s="106">
        <v>1</v>
      </c>
    </row>
    <row r="35" spans="1:29" s="7" customFormat="1" ht="13.5" customHeight="1">
      <c r="A35" s="80" t="str">
        <f>N31</f>
        <v>渡  波</v>
      </c>
      <c r="B35" s="80" t="s">
        <v>346</v>
      </c>
      <c r="C35" s="54">
        <f>Q32</f>
        <v>1</v>
      </c>
      <c r="D35" s="54" t="s">
        <v>122</v>
      </c>
      <c r="E35" s="55">
        <f>O32</f>
        <v>3</v>
      </c>
      <c r="F35" s="60" t="s">
        <v>317</v>
      </c>
      <c r="G35" s="57">
        <f>Q33</f>
        <v>0</v>
      </c>
      <c r="H35" s="57" t="s">
        <v>122</v>
      </c>
      <c r="I35" s="59">
        <f>O33</f>
        <v>1</v>
      </c>
      <c r="J35" s="53" t="s">
        <v>356</v>
      </c>
      <c r="K35" s="54">
        <f>Q34</f>
        <v>1</v>
      </c>
      <c r="L35" s="54" t="s">
        <v>122</v>
      </c>
      <c r="M35" s="55">
        <f>O34</f>
        <v>5</v>
      </c>
      <c r="N35" s="185"/>
      <c r="O35" s="186"/>
      <c r="P35" s="186"/>
      <c r="Q35" s="187"/>
      <c r="R35" s="53" t="s">
        <v>346</v>
      </c>
      <c r="S35" s="54">
        <f>'１次予選'!W31</f>
        <v>0</v>
      </c>
      <c r="T35" s="54" t="s">
        <v>122</v>
      </c>
      <c r="U35" s="55">
        <f>'１次予選'!Z31</f>
        <v>7</v>
      </c>
      <c r="V35" s="81">
        <f>SUM((W35*3)+(X35*1))</f>
        <v>0</v>
      </c>
      <c r="W35" s="5">
        <f>COUNTIF(B35:U35,"○")</f>
        <v>0</v>
      </c>
      <c r="X35" s="5">
        <f>COUNTIF(B35:U35,"△")</f>
        <v>0</v>
      </c>
      <c r="Y35" s="5">
        <f>COUNTIF(B35:U35,"●")</f>
        <v>4</v>
      </c>
      <c r="Z35" s="5">
        <f>SUM(C35,G35,K35,O35,S35)</f>
        <v>2</v>
      </c>
      <c r="AA35" s="5">
        <f>SUM(E35,I35,M35,Q35,U35)</f>
        <v>16</v>
      </c>
      <c r="AB35" s="5">
        <f>SUM(Z35-AA35)</f>
        <v>-14</v>
      </c>
      <c r="AC35" s="82">
        <v>5</v>
      </c>
    </row>
    <row r="36" spans="1:29" s="7" customFormat="1" ht="13.5" customHeight="1" thickBot="1">
      <c r="A36" s="83" t="str">
        <f>R31</f>
        <v>ジュニオール</v>
      </c>
      <c r="B36" s="83" t="s">
        <v>357</v>
      </c>
      <c r="C36" s="84">
        <f>U32</f>
        <v>1</v>
      </c>
      <c r="D36" s="84" t="s">
        <v>122</v>
      </c>
      <c r="E36" s="85">
        <f>S32</f>
        <v>0</v>
      </c>
      <c r="F36" s="86" t="s">
        <v>344</v>
      </c>
      <c r="G36" s="87">
        <f>U33</f>
        <v>0</v>
      </c>
      <c r="H36" s="87" t="s">
        <v>122</v>
      </c>
      <c r="I36" s="88">
        <f>S33</f>
        <v>2</v>
      </c>
      <c r="J36" s="86" t="s">
        <v>344</v>
      </c>
      <c r="K36" s="87">
        <f>U34</f>
        <v>2</v>
      </c>
      <c r="L36" s="87" t="s">
        <v>122</v>
      </c>
      <c r="M36" s="88">
        <f>S34</f>
        <v>3</v>
      </c>
      <c r="N36" s="86" t="s">
        <v>353</v>
      </c>
      <c r="O36" s="87">
        <f>U35</f>
        <v>7</v>
      </c>
      <c r="P36" s="87" t="s">
        <v>122</v>
      </c>
      <c r="Q36" s="88">
        <f>S35</f>
        <v>0</v>
      </c>
      <c r="R36" s="190"/>
      <c r="S36" s="191"/>
      <c r="T36" s="191"/>
      <c r="U36" s="192"/>
      <c r="V36" s="89">
        <f>SUM((W36*3)+(X36*1))</f>
        <v>6</v>
      </c>
      <c r="W36" s="90">
        <f>COUNTIF(B36:U36,"○")</f>
        <v>2</v>
      </c>
      <c r="X36" s="90">
        <f>COUNTIF(B36:U36,"△")</f>
        <v>0</v>
      </c>
      <c r="Y36" s="90">
        <f>COUNTIF(B36:U36,"●")</f>
        <v>2</v>
      </c>
      <c r="Z36" s="90">
        <f>SUM(C36,G36,K36,O36,S36)</f>
        <v>10</v>
      </c>
      <c r="AA36" s="90">
        <f>SUM(E36,I36,M36,Q36,U36)</f>
        <v>5</v>
      </c>
      <c r="AB36" s="90">
        <f>SUM(Z36-AA36)</f>
        <v>5</v>
      </c>
      <c r="AC36" s="91">
        <v>3</v>
      </c>
    </row>
    <row r="37" spans="1:29" ht="15" customHeight="1" thickBot="1">
      <c r="A37" s="65"/>
      <c r="B37" s="176" t="s">
        <v>138</v>
      </c>
      <c r="C37" s="176"/>
      <c r="D37" s="176"/>
      <c r="E37" s="176"/>
      <c r="F37" s="63"/>
      <c r="G37" s="63"/>
      <c r="H37" s="63"/>
      <c r="I37" s="63"/>
      <c r="J37" s="188" t="s">
        <v>268</v>
      </c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62">
        <f aca="true" t="shared" si="4" ref="V37:AB37">SUM(V32:V36)</f>
        <v>30</v>
      </c>
      <c r="W37" s="62">
        <f t="shared" si="4"/>
        <v>10</v>
      </c>
      <c r="X37" s="62">
        <f t="shared" si="4"/>
        <v>0</v>
      </c>
      <c r="Y37" s="62">
        <f t="shared" si="4"/>
        <v>10</v>
      </c>
      <c r="Z37" s="62">
        <f t="shared" si="4"/>
        <v>35</v>
      </c>
      <c r="AA37" s="62">
        <f t="shared" si="4"/>
        <v>35</v>
      </c>
      <c r="AB37" s="62">
        <f t="shared" si="4"/>
        <v>0</v>
      </c>
      <c r="AC37" s="63"/>
    </row>
    <row r="38" spans="1:29" s="7" customFormat="1" ht="13.5" customHeight="1" thickBot="1">
      <c r="A38" s="67"/>
      <c r="B38" s="180" t="str">
        <f>'１次予選'!AC3</f>
        <v>クォーレ</v>
      </c>
      <c r="C38" s="180"/>
      <c r="D38" s="180"/>
      <c r="E38" s="181"/>
      <c r="F38" s="182" t="str">
        <f>'１次予選'!AC4</f>
        <v>コパＦＣ</v>
      </c>
      <c r="G38" s="183"/>
      <c r="H38" s="183"/>
      <c r="I38" s="184"/>
      <c r="J38" s="182" t="str">
        <f>'１次予選'!AC5</f>
        <v>田　尻</v>
      </c>
      <c r="K38" s="183"/>
      <c r="L38" s="183"/>
      <c r="M38" s="184"/>
      <c r="N38" s="182" t="str">
        <f>'１次予選'!AC6</f>
        <v>小牛田</v>
      </c>
      <c r="O38" s="183"/>
      <c r="P38" s="183"/>
      <c r="Q38" s="184"/>
      <c r="R38" s="182" t="str">
        <f>'１次予選'!AC7</f>
        <v>将　監</v>
      </c>
      <c r="S38" s="183"/>
      <c r="T38" s="183"/>
      <c r="U38" s="184"/>
      <c r="V38" s="99" t="s">
        <v>98</v>
      </c>
      <c r="W38" s="68" t="s">
        <v>97</v>
      </c>
      <c r="X38" s="68" t="s">
        <v>96</v>
      </c>
      <c r="Y38" s="68" t="s">
        <v>95</v>
      </c>
      <c r="Z38" s="69" t="s">
        <v>94</v>
      </c>
      <c r="AA38" s="69" t="s">
        <v>93</v>
      </c>
      <c r="AB38" s="69" t="s">
        <v>92</v>
      </c>
      <c r="AC38" s="70" t="s">
        <v>91</v>
      </c>
    </row>
    <row r="39" spans="1:29" s="7" customFormat="1" ht="13.5" customHeight="1">
      <c r="A39" s="71" t="str">
        <f>B38</f>
        <v>クォーレ</v>
      </c>
      <c r="B39" s="177"/>
      <c r="C39" s="178"/>
      <c r="D39" s="178"/>
      <c r="E39" s="179"/>
      <c r="F39" s="72" t="s">
        <v>360</v>
      </c>
      <c r="G39" s="74">
        <f>'１次予選'!AB43</f>
        <v>1</v>
      </c>
      <c r="H39" s="74" t="s">
        <v>122</v>
      </c>
      <c r="I39" s="75">
        <f>'１次予選'!AE43</f>
        <v>3</v>
      </c>
      <c r="J39" s="72" t="s">
        <v>323</v>
      </c>
      <c r="K39" s="74">
        <f>'１次予選'!AB16</f>
        <v>3</v>
      </c>
      <c r="L39" s="74" t="s">
        <v>122</v>
      </c>
      <c r="M39" s="75">
        <f>'１次予選'!AE16</f>
        <v>0</v>
      </c>
      <c r="N39" s="72" t="s">
        <v>341</v>
      </c>
      <c r="O39" s="74">
        <f>'１次予選'!AB25</f>
        <v>4</v>
      </c>
      <c r="P39" s="74" t="s">
        <v>122</v>
      </c>
      <c r="Q39" s="75">
        <f>'１次予選'!AE25</f>
        <v>0</v>
      </c>
      <c r="R39" s="50" t="s">
        <v>356</v>
      </c>
      <c r="S39" s="61">
        <f>'１次予選'!AB37</f>
        <v>1</v>
      </c>
      <c r="T39" s="61" t="s">
        <v>122</v>
      </c>
      <c r="U39" s="76">
        <f>'１次予選'!AE37</f>
        <v>4</v>
      </c>
      <c r="V39" s="77">
        <f>SUM((W39*3)+(X39*1))</f>
        <v>6</v>
      </c>
      <c r="W39" s="78">
        <f>COUNTIF(B39:U39,"○")</f>
        <v>2</v>
      </c>
      <c r="X39" s="78">
        <f>COUNTIF(B39:U39,"△")</f>
        <v>0</v>
      </c>
      <c r="Y39" s="78">
        <f>COUNTIF(B39:U39,"●")</f>
        <v>2</v>
      </c>
      <c r="Z39" s="78">
        <f>SUM(C39,G39,K39,O39,S39)</f>
        <v>9</v>
      </c>
      <c r="AA39" s="78">
        <f>SUM(E39,I39,M39,Q39,U39)</f>
        <v>7</v>
      </c>
      <c r="AB39" s="78">
        <f>SUM(Z39-AA39)</f>
        <v>2</v>
      </c>
      <c r="AC39" s="79">
        <v>3</v>
      </c>
    </row>
    <row r="40" spans="1:29" s="7" customFormat="1" ht="13.5" customHeight="1">
      <c r="A40" s="80" t="str">
        <f>F38</f>
        <v>コパＦＣ</v>
      </c>
      <c r="B40" s="71" t="s">
        <v>355</v>
      </c>
      <c r="C40" s="51">
        <f>I39</f>
        <v>3</v>
      </c>
      <c r="D40" s="51" t="s">
        <v>122</v>
      </c>
      <c r="E40" s="52">
        <f>G39</f>
        <v>1</v>
      </c>
      <c r="F40" s="185"/>
      <c r="G40" s="186"/>
      <c r="H40" s="186"/>
      <c r="I40" s="187"/>
      <c r="J40" s="58" t="s">
        <v>345</v>
      </c>
      <c r="K40" s="57">
        <f>'１次予選'!AB34</f>
        <v>6</v>
      </c>
      <c r="L40" s="57" t="s">
        <v>122</v>
      </c>
      <c r="M40" s="59">
        <f>'１次予選'!AE34</f>
        <v>0</v>
      </c>
      <c r="N40" s="53" t="s">
        <v>322</v>
      </c>
      <c r="O40" s="57">
        <f>'１次予選'!AB19</f>
        <v>2</v>
      </c>
      <c r="P40" s="57" t="s">
        <v>122</v>
      </c>
      <c r="Q40" s="59">
        <f>'１次予選'!AE19</f>
        <v>0</v>
      </c>
      <c r="R40" s="53" t="s">
        <v>319</v>
      </c>
      <c r="S40" s="54">
        <f>'１次予選'!AB13</f>
        <v>1</v>
      </c>
      <c r="T40" s="54" t="s">
        <v>122</v>
      </c>
      <c r="U40" s="55">
        <f>'１次予選'!AE13</f>
        <v>1</v>
      </c>
      <c r="V40" s="81">
        <f>SUM((W40*3)+(X40*1))</f>
        <v>10</v>
      </c>
      <c r="W40" s="5">
        <f>COUNTIF(B40:U40,"○")</f>
        <v>3</v>
      </c>
      <c r="X40" s="5">
        <f>COUNTIF(B40:U40,"△")</f>
        <v>1</v>
      </c>
      <c r="Y40" s="5">
        <f>COUNTIF(B40:U40,"●")</f>
        <v>0</v>
      </c>
      <c r="Z40" s="5">
        <f>SUM(C40,G40,K40,O40,S40)</f>
        <v>12</v>
      </c>
      <c r="AA40" s="5">
        <f>SUM(E40,I40,M40,Q40,U40)</f>
        <v>2</v>
      </c>
      <c r="AB40" s="5">
        <f>SUM(Z40-AA40)</f>
        <v>10</v>
      </c>
      <c r="AC40" s="106">
        <v>1</v>
      </c>
    </row>
    <row r="41" spans="1:29" s="7" customFormat="1" ht="13.5" customHeight="1">
      <c r="A41" s="80" t="str">
        <f>J38</f>
        <v>田　尻</v>
      </c>
      <c r="B41" s="80" t="s">
        <v>320</v>
      </c>
      <c r="C41" s="54">
        <f>M39</f>
        <v>0</v>
      </c>
      <c r="D41" s="54" t="s">
        <v>122</v>
      </c>
      <c r="E41" s="55">
        <f>K39</f>
        <v>3</v>
      </c>
      <c r="F41" s="60" t="s">
        <v>346</v>
      </c>
      <c r="G41" s="57">
        <f>M40</f>
        <v>0</v>
      </c>
      <c r="H41" s="57" t="s">
        <v>122</v>
      </c>
      <c r="I41" s="59">
        <f>K40</f>
        <v>6</v>
      </c>
      <c r="J41" s="185"/>
      <c r="K41" s="186"/>
      <c r="L41" s="186"/>
      <c r="M41" s="187"/>
      <c r="N41" s="53" t="s">
        <v>356</v>
      </c>
      <c r="O41" s="54">
        <f>'１次予選'!AB40</f>
        <v>0</v>
      </c>
      <c r="P41" s="54" t="s">
        <v>122</v>
      </c>
      <c r="Q41" s="55">
        <f>'１次予選'!AE40</f>
        <v>1</v>
      </c>
      <c r="R41" s="53" t="s">
        <v>331</v>
      </c>
      <c r="S41" s="54">
        <f>'１次予選'!AB22</f>
        <v>0</v>
      </c>
      <c r="T41" s="54" t="s">
        <v>122</v>
      </c>
      <c r="U41" s="55">
        <f>'１次予選'!AE22</f>
        <v>3</v>
      </c>
      <c r="V41" s="81">
        <f>SUM((W41*3)+(X41*1))</f>
        <v>0</v>
      </c>
      <c r="W41" s="5">
        <f>COUNTIF(B41:U41,"○")</f>
        <v>0</v>
      </c>
      <c r="X41" s="5">
        <f>COUNTIF(B41:U41,"△")</f>
        <v>0</v>
      </c>
      <c r="Y41" s="5">
        <f>COUNTIF(B41:U41,"●")</f>
        <v>4</v>
      </c>
      <c r="Z41" s="5">
        <f>SUM(C41,G41,K41,O41,S41)</f>
        <v>0</v>
      </c>
      <c r="AA41" s="5">
        <f>SUM(E41,I41,M41,Q41,U41)</f>
        <v>13</v>
      </c>
      <c r="AB41" s="5">
        <f>SUM(Z41-AA41)</f>
        <v>-13</v>
      </c>
      <c r="AC41" s="82">
        <v>5</v>
      </c>
    </row>
    <row r="42" spans="1:29" s="7" customFormat="1" ht="13.5" customHeight="1">
      <c r="A42" s="80" t="str">
        <f>N38</f>
        <v>小牛田</v>
      </c>
      <c r="B42" s="80" t="s">
        <v>338</v>
      </c>
      <c r="C42" s="54">
        <f>Q39</f>
        <v>0</v>
      </c>
      <c r="D42" s="54" t="s">
        <v>122</v>
      </c>
      <c r="E42" s="55">
        <f>O39</f>
        <v>4</v>
      </c>
      <c r="F42" s="60" t="s">
        <v>324</v>
      </c>
      <c r="G42" s="57">
        <f>Q40</f>
        <v>0</v>
      </c>
      <c r="H42" s="57" t="s">
        <v>122</v>
      </c>
      <c r="I42" s="59">
        <f>O40</f>
        <v>2</v>
      </c>
      <c r="J42" s="53" t="s">
        <v>357</v>
      </c>
      <c r="K42" s="54">
        <f>Q41</f>
        <v>1</v>
      </c>
      <c r="L42" s="54" t="s">
        <v>122</v>
      </c>
      <c r="M42" s="55">
        <f>O41</f>
        <v>0</v>
      </c>
      <c r="N42" s="185"/>
      <c r="O42" s="186"/>
      <c r="P42" s="186"/>
      <c r="Q42" s="187"/>
      <c r="R42" s="53" t="s">
        <v>346</v>
      </c>
      <c r="S42" s="54">
        <f>'１次予選'!AB31</f>
        <v>1</v>
      </c>
      <c r="T42" s="54" t="s">
        <v>122</v>
      </c>
      <c r="U42" s="55">
        <f>'１次予選'!AE31</f>
        <v>3</v>
      </c>
      <c r="V42" s="81">
        <f>SUM((W42*3)+(X42*1))</f>
        <v>3</v>
      </c>
      <c r="W42" s="5">
        <f>COUNTIF(B42:U42,"○")</f>
        <v>1</v>
      </c>
      <c r="X42" s="5">
        <f>COUNTIF(B42:U42,"△")</f>
        <v>0</v>
      </c>
      <c r="Y42" s="5">
        <f>COUNTIF(B42:U42,"●")</f>
        <v>3</v>
      </c>
      <c r="Z42" s="5">
        <f>SUM(C42,G42,K42,O42,S42)</f>
        <v>2</v>
      </c>
      <c r="AA42" s="5">
        <f>SUM(E42,I42,M42,Q42,U42)</f>
        <v>9</v>
      </c>
      <c r="AB42" s="5">
        <f>SUM(Z42-AA42)</f>
        <v>-7</v>
      </c>
      <c r="AC42" s="82">
        <v>4</v>
      </c>
    </row>
    <row r="43" spans="1:29" s="7" customFormat="1" ht="13.5" customHeight="1" thickBot="1">
      <c r="A43" s="83" t="str">
        <f>R38</f>
        <v>将　監</v>
      </c>
      <c r="B43" s="83" t="s">
        <v>357</v>
      </c>
      <c r="C43" s="84">
        <f>U39</f>
        <v>4</v>
      </c>
      <c r="D43" s="84" t="s">
        <v>122</v>
      </c>
      <c r="E43" s="85">
        <f>S39</f>
        <v>1</v>
      </c>
      <c r="F43" s="86" t="s">
        <v>319</v>
      </c>
      <c r="G43" s="87">
        <f>U40</f>
        <v>1</v>
      </c>
      <c r="H43" s="87" t="s">
        <v>122</v>
      </c>
      <c r="I43" s="88">
        <f>S40</f>
        <v>1</v>
      </c>
      <c r="J43" s="86" t="s">
        <v>332</v>
      </c>
      <c r="K43" s="87">
        <f>U41</f>
        <v>3</v>
      </c>
      <c r="L43" s="87" t="s">
        <v>122</v>
      </c>
      <c r="M43" s="88">
        <f>S41</f>
        <v>0</v>
      </c>
      <c r="N43" s="86" t="s">
        <v>348</v>
      </c>
      <c r="O43" s="87">
        <f>U42</f>
        <v>3</v>
      </c>
      <c r="P43" s="87" t="s">
        <v>122</v>
      </c>
      <c r="Q43" s="88">
        <f>S42</f>
        <v>1</v>
      </c>
      <c r="R43" s="190"/>
      <c r="S43" s="191"/>
      <c r="T43" s="191"/>
      <c r="U43" s="192"/>
      <c r="V43" s="89">
        <f>SUM((W43*3)+(X43*1))</f>
        <v>10</v>
      </c>
      <c r="W43" s="90">
        <f>COUNTIF(B43:U43,"○")</f>
        <v>3</v>
      </c>
      <c r="X43" s="90">
        <f>COUNTIF(B43:U43,"△")</f>
        <v>1</v>
      </c>
      <c r="Y43" s="90">
        <f>COUNTIF(B43:U43,"●")</f>
        <v>0</v>
      </c>
      <c r="Z43" s="90">
        <f>SUM(C43,G43,K43,O43,S43)</f>
        <v>11</v>
      </c>
      <c r="AA43" s="90">
        <f>SUM(E43,I43,M43,Q43,U43)</f>
        <v>3</v>
      </c>
      <c r="AB43" s="90">
        <f>SUM(Z43-AA43)</f>
        <v>8</v>
      </c>
      <c r="AC43" s="107">
        <v>2</v>
      </c>
    </row>
    <row r="44" spans="1:29" ht="15" customHeight="1" thickBot="1">
      <c r="A44" s="65"/>
      <c r="B44" s="176" t="s">
        <v>139</v>
      </c>
      <c r="C44" s="176"/>
      <c r="D44" s="176"/>
      <c r="E44" s="176"/>
      <c r="F44" s="63"/>
      <c r="G44" s="63"/>
      <c r="H44" s="63"/>
      <c r="I44" s="63"/>
      <c r="J44" s="188" t="s">
        <v>224</v>
      </c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62">
        <f aca="true" t="shared" si="5" ref="V44:AB44">SUM(V39:V43)</f>
        <v>29</v>
      </c>
      <c r="W44" s="62">
        <f t="shared" si="5"/>
        <v>9</v>
      </c>
      <c r="X44" s="62">
        <f t="shared" si="5"/>
        <v>2</v>
      </c>
      <c r="Y44" s="62">
        <f t="shared" si="5"/>
        <v>9</v>
      </c>
      <c r="Z44" s="62">
        <f t="shared" si="5"/>
        <v>34</v>
      </c>
      <c r="AA44" s="62">
        <f t="shared" si="5"/>
        <v>34</v>
      </c>
      <c r="AB44" s="62">
        <f t="shared" si="5"/>
        <v>0</v>
      </c>
      <c r="AC44" s="63"/>
    </row>
    <row r="45" spans="1:29" s="7" customFormat="1" ht="13.5" customHeight="1" thickBot="1">
      <c r="A45" s="67"/>
      <c r="B45" s="180" t="str">
        <f>'１次予選'!AH3</f>
        <v>茂庭台</v>
      </c>
      <c r="C45" s="180"/>
      <c r="D45" s="180"/>
      <c r="E45" s="181"/>
      <c r="F45" s="182" t="str">
        <f>'１次予選'!AH4</f>
        <v>ウィステリア</v>
      </c>
      <c r="G45" s="183"/>
      <c r="H45" s="183"/>
      <c r="I45" s="184"/>
      <c r="J45" s="182" t="str">
        <f>'１次予選'!AH5</f>
        <v>古城FC</v>
      </c>
      <c r="K45" s="183"/>
      <c r="L45" s="183"/>
      <c r="M45" s="184"/>
      <c r="N45" s="182" t="str">
        <f>'１次予選'!AH6</f>
        <v>アバンＳＣ</v>
      </c>
      <c r="O45" s="183"/>
      <c r="P45" s="183"/>
      <c r="Q45" s="184"/>
      <c r="R45" s="182" t="str">
        <f>'１次予選'!AH7</f>
        <v>船迫ＦＣ</v>
      </c>
      <c r="S45" s="183"/>
      <c r="T45" s="183"/>
      <c r="U45" s="184"/>
      <c r="V45" s="99" t="s">
        <v>98</v>
      </c>
      <c r="W45" s="68" t="s">
        <v>97</v>
      </c>
      <c r="X45" s="68" t="s">
        <v>96</v>
      </c>
      <c r="Y45" s="68" t="s">
        <v>95</v>
      </c>
      <c r="Z45" s="69" t="s">
        <v>94</v>
      </c>
      <c r="AA45" s="69" t="s">
        <v>93</v>
      </c>
      <c r="AB45" s="69" t="s">
        <v>92</v>
      </c>
      <c r="AC45" s="70" t="s">
        <v>91</v>
      </c>
    </row>
    <row r="46" spans="1:29" s="7" customFormat="1" ht="13.5" customHeight="1">
      <c r="A46" s="71" t="str">
        <f>B45</f>
        <v>茂庭台</v>
      </c>
      <c r="B46" s="177"/>
      <c r="C46" s="178"/>
      <c r="D46" s="178"/>
      <c r="E46" s="179"/>
      <c r="F46" s="72" t="s">
        <v>355</v>
      </c>
      <c r="G46" s="74">
        <f>'１次予選'!AG43</f>
        <v>3</v>
      </c>
      <c r="H46" s="74" t="s">
        <v>122</v>
      </c>
      <c r="I46" s="75">
        <f>'１次予選'!AJ43</f>
        <v>1</v>
      </c>
      <c r="J46" s="72" t="s">
        <v>323</v>
      </c>
      <c r="K46" s="74">
        <f>'１次予選'!AG16</f>
        <v>3</v>
      </c>
      <c r="L46" s="74" t="s">
        <v>122</v>
      </c>
      <c r="M46" s="75">
        <f>'１次予選'!AJ16</f>
        <v>0</v>
      </c>
      <c r="N46" s="72" t="s">
        <v>338</v>
      </c>
      <c r="O46" s="74">
        <f>'１次予選'!AG25</f>
        <v>1</v>
      </c>
      <c r="P46" s="74" t="s">
        <v>122</v>
      </c>
      <c r="Q46" s="75">
        <f>'１次予選'!AJ25</f>
        <v>2</v>
      </c>
      <c r="R46" s="50" t="s">
        <v>355</v>
      </c>
      <c r="S46" s="61">
        <f>'１次予選'!AG37</f>
        <v>4</v>
      </c>
      <c r="T46" s="61" t="s">
        <v>122</v>
      </c>
      <c r="U46" s="76">
        <f>'１次予選'!AJ37</f>
        <v>2</v>
      </c>
      <c r="V46" s="77">
        <f>SUM((W46*3)+(X46*1))</f>
        <v>9</v>
      </c>
      <c r="W46" s="78">
        <f>COUNTIF(B46:U46,"○")</f>
        <v>3</v>
      </c>
      <c r="X46" s="78">
        <f>COUNTIF(B46:U46,"△")</f>
        <v>0</v>
      </c>
      <c r="Y46" s="78">
        <f>COUNTIF(B46:U46,"●")</f>
        <v>1</v>
      </c>
      <c r="Z46" s="78">
        <f>SUM(C46,G46,K46,O46,S46)</f>
        <v>11</v>
      </c>
      <c r="AA46" s="78">
        <f>SUM(E46,I46,M46,Q46,U46)</f>
        <v>5</v>
      </c>
      <c r="AB46" s="78">
        <f>SUM(Z46-AA46)</f>
        <v>6</v>
      </c>
      <c r="AC46" s="108">
        <v>2</v>
      </c>
    </row>
    <row r="47" spans="1:29" s="7" customFormat="1" ht="13.5" customHeight="1">
      <c r="A47" s="80" t="str">
        <f>F45</f>
        <v>ウィステリア</v>
      </c>
      <c r="B47" s="71" t="s">
        <v>368</v>
      </c>
      <c r="C47" s="51">
        <f>I46</f>
        <v>1</v>
      </c>
      <c r="D47" s="51" t="s">
        <v>122</v>
      </c>
      <c r="E47" s="52">
        <f>G46</f>
        <v>3</v>
      </c>
      <c r="F47" s="185"/>
      <c r="G47" s="186"/>
      <c r="H47" s="186"/>
      <c r="I47" s="187"/>
      <c r="J47" s="58" t="s">
        <v>346</v>
      </c>
      <c r="K47" s="57">
        <f>'１次予選'!AG34</f>
        <v>0</v>
      </c>
      <c r="L47" s="57" t="s">
        <v>122</v>
      </c>
      <c r="M47" s="59">
        <f>'１次予選'!AJ34</f>
        <v>1</v>
      </c>
      <c r="N47" s="53" t="s">
        <v>324</v>
      </c>
      <c r="O47" s="57">
        <f>'１次予選'!AG19</f>
        <v>0</v>
      </c>
      <c r="P47" s="57" t="s">
        <v>122</v>
      </c>
      <c r="Q47" s="59">
        <f>'１次予選'!AJ19</f>
        <v>10</v>
      </c>
      <c r="R47" s="53" t="s">
        <v>317</v>
      </c>
      <c r="S47" s="54">
        <f>'１次予選'!AG13</f>
        <v>0</v>
      </c>
      <c r="T47" s="54" t="s">
        <v>122</v>
      </c>
      <c r="U47" s="55">
        <f>'１次予選'!AJ13</f>
        <v>6</v>
      </c>
      <c r="V47" s="81">
        <f>SUM((W47*3)+(X47*1))</f>
        <v>0</v>
      </c>
      <c r="W47" s="5">
        <f>COUNTIF(B47:U47,"○")</f>
        <v>0</v>
      </c>
      <c r="X47" s="5">
        <f>COUNTIF(B47:U47,"△")</f>
        <v>0</v>
      </c>
      <c r="Y47" s="5">
        <f>COUNTIF(B47:U47,"●")</f>
        <v>4</v>
      </c>
      <c r="Z47" s="5">
        <f>SUM(C47,G47,K47,O47,S47)</f>
        <v>1</v>
      </c>
      <c r="AA47" s="5">
        <f>SUM(E47,I47,M47,Q47,U47)</f>
        <v>20</v>
      </c>
      <c r="AB47" s="5">
        <f>SUM(Z47-AA47)</f>
        <v>-19</v>
      </c>
      <c r="AC47" s="82">
        <v>5</v>
      </c>
    </row>
    <row r="48" spans="1:29" s="7" customFormat="1" ht="13.5" customHeight="1">
      <c r="A48" s="80" t="str">
        <f>J45</f>
        <v>古城FC</v>
      </c>
      <c r="B48" s="80" t="s">
        <v>320</v>
      </c>
      <c r="C48" s="54">
        <f>M46</f>
        <v>0</v>
      </c>
      <c r="D48" s="54" t="s">
        <v>122</v>
      </c>
      <c r="E48" s="55">
        <f>K46</f>
        <v>3</v>
      </c>
      <c r="F48" s="60" t="s">
        <v>354</v>
      </c>
      <c r="G48" s="57">
        <f>M47</f>
        <v>1</v>
      </c>
      <c r="H48" s="57" t="s">
        <v>122</v>
      </c>
      <c r="I48" s="59">
        <f>K47</f>
        <v>0</v>
      </c>
      <c r="J48" s="185"/>
      <c r="K48" s="186"/>
      <c r="L48" s="186"/>
      <c r="M48" s="187"/>
      <c r="N48" s="53" t="s">
        <v>360</v>
      </c>
      <c r="O48" s="54">
        <f>'１次予選'!AG40</f>
        <v>0</v>
      </c>
      <c r="P48" s="54" t="s">
        <v>122</v>
      </c>
      <c r="Q48" s="55">
        <f>'１次予選'!AJ40</f>
        <v>4</v>
      </c>
      <c r="R48" s="53" t="s">
        <v>330</v>
      </c>
      <c r="S48" s="54">
        <f>'１次予選'!AG22</f>
        <v>3</v>
      </c>
      <c r="T48" s="54" t="s">
        <v>122</v>
      </c>
      <c r="U48" s="55">
        <f>'１次予選'!AJ22</f>
        <v>0</v>
      </c>
      <c r="V48" s="81">
        <f>SUM((W48*3)+(X48*1))</f>
        <v>6</v>
      </c>
      <c r="W48" s="5">
        <f>COUNTIF(B48:U48,"○")</f>
        <v>2</v>
      </c>
      <c r="X48" s="5">
        <f>COUNTIF(B48:U48,"△")</f>
        <v>0</v>
      </c>
      <c r="Y48" s="5">
        <f>COUNTIF(B48:U48,"●")</f>
        <v>2</v>
      </c>
      <c r="Z48" s="5">
        <f>SUM(C48,G48,K48,O48,S48)</f>
        <v>4</v>
      </c>
      <c r="AA48" s="5">
        <f>SUM(E48,I48,M48,Q48,U48)</f>
        <v>7</v>
      </c>
      <c r="AB48" s="5">
        <f>SUM(Z48-AA48)</f>
        <v>-3</v>
      </c>
      <c r="AC48" s="82">
        <v>3</v>
      </c>
    </row>
    <row r="49" spans="1:29" s="7" customFormat="1" ht="13.5" customHeight="1">
      <c r="A49" s="80" t="str">
        <f>N45</f>
        <v>アバンＳＣ</v>
      </c>
      <c r="B49" s="80" t="s">
        <v>335</v>
      </c>
      <c r="C49" s="54">
        <f>Q46</f>
        <v>2</v>
      </c>
      <c r="D49" s="54" t="s">
        <v>122</v>
      </c>
      <c r="E49" s="55">
        <f>O46</f>
        <v>1</v>
      </c>
      <c r="F49" s="60" t="s">
        <v>326</v>
      </c>
      <c r="G49" s="57">
        <f>Q47</f>
        <v>10</v>
      </c>
      <c r="H49" s="57" t="s">
        <v>122</v>
      </c>
      <c r="I49" s="59">
        <f>O47</f>
        <v>0</v>
      </c>
      <c r="J49" s="53" t="s">
        <v>355</v>
      </c>
      <c r="K49" s="54">
        <f>Q48</f>
        <v>4</v>
      </c>
      <c r="L49" s="54" t="s">
        <v>122</v>
      </c>
      <c r="M49" s="55">
        <f>O48</f>
        <v>0</v>
      </c>
      <c r="N49" s="185"/>
      <c r="O49" s="186"/>
      <c r="P49" s="186"/>
      <c r="Q49" s="187"/>
      <c r="R49" s="53" t="s">
        <v>345</v>
      </c>
      <c r="S49" s="54">
        <f>'１次予選'!AG31</f>
        <v>3</v>
      </c>
      <c r="T49" s="54" t="s">
        <v>122</v>
      </c>
      <c r="U49" s="55">
        <f>'１次予選'!AJ31</f>
        <v>0</v>
      </c>
      <c r="V49" s="81">
        <f>SUM((W49*3)+(X49*1))</f>
        <v>12</v>
      </c>
      <c r="W49" s="5">
        <f>COUNTIF(B49:U49,"○")</f>
        <v>4</v>
      </c>
      <c r="X49" s="5">
        <f>COUNTIF(B49:U49,"△")</f>
        <v>0</v>
      </c>
      <c r="Y49" s="5">
        <f>COUNTIF(B49:U49,"●")</f>
        <v>0</v>
      </c>
      <c r="Z49" s="5">
        <f>SUM(C49,G49,K49,O49,S49)</f>
        <v>19</v>
      </c>
      <c r="AA49" s="5">
        <f>SUM(E49,I49,M49,Q49,U49)</f>
        <v>1</v>
      </c>
      <c r="AB49" s="5">
        <f>SUM(Z49-AA49)</f>
        <v>18</v>
      </c>
      <c r="AC49" s="106">
        <v>1</v>
      </c>
    </row>
    <row r="50" spans="1:29" s="7" customFormat="1" ht="13.5" customHeight="1" thickBot="1">
      <c r="A50" s="83" t="str">
        <f>R45</f>
        <v>船迫ＦＣ</v>
      </c>
      <c r="B50" s="83" t="s">
        <v>360</v>
      </c>
      <c r="C50" s="84">
        <f>U46</f>
        <v>2</v>
      </c>
      <c r="D50" s="84" t="s">
        <v>122</v>
      </c>
      <c r="E50" s="85">
        <f>S46</f>
        <v>4</v>
      </c>
      <c r="F50" s="86" t="s">
        <v>316</v>
      </c>
      <c r="G50" s="87">
        <f>U47</f>
        <v>6</v>
      </c>
      <c r="H50" s="87" t="s">
        <v>122</v>
      </c>
      <c r="I50" s="88">
        <f>S47</f>
        <v>0</v>
      </c>
      <c r="J50" s="86" t="s">
        <v>329</v>
      </c>
      <c r="K50" s="87">
        <f>U48</f>
        <v>0</v>
      </c>
      <c r="L50" s="87" t="s">
        <v>122</v>
      </c>
      <c r="M50" s="88">
        <f>S48</f>
        <v>3</v>
      </c>
      <c r="N50" s="86" t="s">
        <v>346</v>
      </c>
      <c r="O50" s="87">
        <f>U49</f>
        <v>0</v>
      </c>
      <c r="P50" s="87" t="s">
        <v>122</v>
      </c>
      <c r="Q50" s="88">
        <f>S49</f>
        <v>3</v>
      </c>
      <c r="R50" s="190"/>
      <c r="S50" s="191"/>
      <c r="T50" s="191"/>
      <c r="U50" s="192"/>
      <c r="V50" s="89">
        <f>SUM((W50*3)+(X50*1))</f>
        <v>3</v>
      </c>
      <c r="W50" s="90">
        <f>COUNTIF(B50:U50,"○")</f>
        <v>1</v>
      </c>
      <c r="X50" s="90">
        <f>COUNTIF(B50:U50,"△")</f>
        <v>0</v>
      </c>
      <c r="Y50" s="90">
        <f>COUNTIF(B50:U50,"●")</f>
        <v>3</v>
      </c>
      <c r="Z50" s="90">
        <f>SUM(C50,G50,K50,O50,S50)</f>
        <v>8</v>
      </c>
      <c r="AA50" s="90">
        <f>SUM(E50,I50,M50,Q50,U50)</f>
        <v>10</v>
      </c>
      <c r="AB50" s="90">
        <f>SUM(Z50-AA50)</f>
        <v>-2</v>
      </c>
      <c r="AC50" s="91">
        <v>4</v>
      </c>
    </row>
    <row r="51" spans="1:29" ht="15" customHeight="1" thickBot="1">
      <c r="A51" s="65"/>
      <c r="B51" s="176" t="s">
        <v>140</v>
      </c>
      <c r="C51" s="176"/>
      <c r="D51" s="176"/>
      <c r="E51" s="176"/>
      <c r="F51" s="63"/>
      <c r="G51" s="63"/>
      <c r="H51" s="63"/>
      <c r="I51" s="63"/>
      <c r="J51" s="188" t="s">
        <v>315</v>
      </c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62">
        <f aca="true" t="shared" si="6" ref="V51:AB51">SUM(V46:V50)</f>
        <v>30</v>
      </c>
      <c r="W51" s="62">
        <f t="shared" si="6"/>
        <v>10</v>
      </c>
      <c r="X51" s="62">
        <f t="shared" si="6"/>
        <v>0</v>
      </c>
      <c r="Y51" s="62">
        <f t="shared" si="6"/>
        <v>10</v>
      </c>
      <c r="Z51" s="62">
        <f t="shared" si="6"/>
        <v>43</v>
      </c>
      <c r="AA51" s="62">
        <f t="shared" si="6"/>
        <v>43</v>
      </c>
      <c r="AB51" s="62">
        <f t="shared" si="6"/>
        <v>0</v>
      </c>
      <c r="AC51" s="63"/>
    </row>
    <row r="52" spans="1:29" s="7" customFormat="1" ht="13.5" customHeight="1" thickBot="1">
      <c r="A52" s="67"/>
      <c r="B52" s="180" t="str">
        <f>'１次予選'!AM3</f>
        <v>石巻ＦＣ</v>
      </c>
      <c r="C52" s="180"/>
      <c r="D52" s="180"/>
      <c r="E52" s="181"/>
      <c r="F52" s="182" t="str">
        <f>'１次予選'!AM4</f>
        <v>シューレ</v>
      </c>
      <c r="G52" s="183"/>
      <c r="H52" s="183"/>
      <c r="I52" s="184"/>
      <c r="J52" s="182" t="str">
        <f>'１次予選'!AM5</f>
        <v>仙台中田</v>
      </c>
      <c r="K52" s="183"/>
      <c r="L52" s="183"/>
      <c r="M52" s="184"/>
      <c r="N52" s="182" t="str">
        <f>'１次予選'!AM6</f>
        <v>FC中山</v>
      </c>
      <c r="O52" s="183"/>
      <c r="P52" s="183"/>
      <c r="Q52" s="184"/>
      <c r="R52" s="182" t="str">
        <f>'１次予選'!AM7</f>
        <v>愛子</v>
      </c>
      <c r="S52" s="183"/>
      <c r="T52" s="183"/>
      <c r="U52" s="184"/>
      <c r="V52" s="99" t="s">
        <v>98</v>
      </c>
      <c r="W52" s="68" t="s">
        <v>97</v>
      </c>
      <c r="X52" s="68" t="s">
        <v>96</v>
      </c>
      <c r="Y52" s="68" t="s">
        <v>95</v>
      </c>
      <c r="Z52" s="69" t="s">
        <v>94</v>
      </c>
      <c r="AA52" s="69" t="s">
        <v>93</v>
      </c>
      <c r="AB52" s="69" t="s">
        <v>92</v>
      </c>
      <c r="AC52" s="70" t="s">
        <v>91</v>
      </c>
    </row>
    <row r="53" spans="1:29" s="7" customFormat="1" ht="13.5" customHeight="1">
      <c r="A53" s="71" t="str">
        <f>B52</f>
        <v>石巻ＦＣ</v>
      </c>
      <c r="B53" s="177"/>
      <c r="C53" s="178"/>
      <c r="D53" s="178"/>
      <c r="E53" s="179"/>
      <c r="F53" s="72" t="s">
        <v>316</v>
      </c>
      <c r="G53" s="74">
        <f>'１次予選'!AL43</f>
        <v>5</v>
      </c>
      <c r="H53" s="74" t="s">
        <v>122</v>
      </c>
      <c r="I53" s="75">
        <f>'１次予選'!AO43</f>
        <v>0</v>
      </c>
      <c r="J53" s="72" t="s">
        <v>322</v>
      </c>
      <c r="K53" s="74">
        <f>'１次予選'!AL16</f>
        <v>4</v>
      </c>
      <c r="L53" s="74" t="s">
        <v>122</v>
      </c>
      <c r="M53" s="75">
        <f>'１次予選'!AO16</f>
        <v>2</v>
      </c>
      <c r="N53" s="72" t="s">
        <v>339</v>
      </c>
      <c r="O53" s="74">
        <f>'１次予選'!AL25</f>
        <v>5</v>
      </c>
      <c r="P53" s="74" t="s">
        <v>122</v>
      </c>
      <c r="Q53" s="75">
        <f>'１次予選'!AO25</f>
        <v>2</v>
      </c>
      <c r="R53" s="50" t="s">
        <v>364</v>
      </c>
      <c r="S53" s="61">
        <f>'１次予選'!AL37</f>
        <v>4</v>
      </c>
      <c r="T53" s="61" t="s">
        <v>122</v>
      </c>
      <c r="U53" s="76">
        <f>'１次予選'!AO37</f>
        <v>1</v>
      </c>
      <c r="V53" s="77">
        <f>SUM((W53*3)+(X53*1))</f>
        <v>12</v>
      </c>
      <c r="W53" s="78">
        <f>COUNTIF(B53:U53,"○")</f>
        <v>4</v>
      </c>
      <c r="X53" s="78">
        <f>COUNTIF(B53:U53,"△")</f>
        <v>0</v>
      </c>
      <c r="Y53" s="78">
        <f>COUNTIF(B53:U53,"●")</f>
        <v>0</v>
      </c>
      <c r="Z53" s="78">
        <f>SUM(C53,G53,K53,O53,S53)</f>
        <v>18</v>
      </c>
      <c r="AA53" s="78">
        <f>SUM(E53,I53,M53,Q53,U53)</f>
        <v>5</v>
      </c>
      <c r="AB53" s="78">
        <f>SUM(Z53-AA53)</f>
        <v>13</v>
      </c>
      <c r="AC53" s="108">
        <v>1</v>
      </c>
    </row>
    <row r="54" spans="1:29" s="7" customFormat="1" ht="13.5" customHeight="1">
      <c r="A54" s="80" t="str">
        <f>F52</f>
        <v>シューレ</v>
      </c>
      <c r="B54" s="71" t="s">
        <v>317</v>
      </c>
      <c r="C54" s="51">
        <f>I53</f>
        <v>0</v>
      </c>
      <c r="D54" s="51" t="s">
        <v>122</v>
      </c>
      <c r="E54" s="52">
        <f>G53</f>
        <v>5</v>
      </c>
      <c r="F54" s="185"/>
      <c r="G54" s="186"/>
      <c r="H54" s="186"/>
      <c r="I54" s="187"/>
      <c r="J54" s="58" t="s">
        <v>360</v>
      </c>
      <c r="K54" s="57">
        <f>'１次予選'!AL34</f>
        <v>0</v>
      </c>
      <c r="L54" s="57" t="s">
        <v>122</v>
      </c>
      <c r="M54" s="59">
        <f>'１次予選'!AO34</f>
        <v>2</v>
      </c>
      <c r="N54" s="53" t="s">
        <v>327</v>
      </c>
      <c r="O54" s="57">
        <f>'１次予選'!AL19</f>
        <v>2</v>
      </c>
      <c r="P54" s="57" t="s">
        <v>122</v>
      </c>
      <c r="Q54" s="59">
        <f>'１次予選'!AO19</f>
        <v>2</v>
      </c>
      <c r="R54" s="53" t="s">
        <v>317</v>
      </c>
      <c r="S54" s="54">
        <f>'１次予選'!AL13</f>
        <v>0</v>
      </c>
      <c r="T54" s="54" t="s">
        <v>122</v>
      </c>
      <c r="U54" s="55">
        <f>'１次予選'!AO13</f>
        <v>3</v>
      </c>
      <c r="V54" s="81">
        <f>SUM((W54*3)+(X54*1))</f>
        <v>1</v>
      </c>
      <c r="W54" s="5">
        <f>COUNTIF(B54:U54,"○")</f>
        <v>0</v>
      </c>
      <c r="X54" s="5">
        <f>COUNTIF(B54:U54,"△")</f>
        <v>1</v>
      </c>
      <c r="Y54" s="5">
        <f>COUNTIF(B54:U54,"●")</f>
        <v>3</v>
      </c>
      <c r="Z54" s="5">
        <f>SUM(C54,G54,K54,O54,S54)</f>
        <v>2</v>
      </c>
      <c r="AA54" s="5">
        <f>SUM(E54,I54,M54,Q54,U54)</f>
        <v>12</v>
      </c>
      <c r="AB54" s="5">
        <f>SUM(Z54-AA54)</f>
        <v>-10</v>
      </c>
      <c r="AC54" s="82">
        <v>5</v>
      </c>
    </row>
    <row r="55" spans="1:29" s="7" customFormat="1" ht="13.5" customHeight="1">
      <c r="A55" s="80" t="str">
        <f>J52</f>
        <v>仙台中田</v>
      </c>
      <c r="B55" s="80" t="s">
        <v>320</v>
      </c>
      <c r="C55" s="54">
        <f>M53</f>
        <v>2</v>
      </c>
      <c r="D55" s="54" t="s">
        <v>122</v>
      </c>
      <c r="E55" s="55">
        <f>K53</f>
        <v>4</v>
      </c>
      <c r="F55" s="60" t="s">
        <v>359</v>
      </c>
      <c r="G55" s="57">
        <f>M54</f>
        <v>2</v>
      </c>
      <c r="H55" s="57" t="s">
        <v>122</v>
      </c>
      <c r="I55" s="59">
        <f>K54</f>
        <v>0</v>
      </c>
      <c r="J55" s="185"/>
      <c r="K55" s="186"/>
      <c r="L55" s="186"/>
      <c r="M55" s="187"/>
      <c r="N55" s="53" t="s">
        <v>319</v>
      </c>
      <c r="O55" s="54">
        <f>'１次予選'!AL40</f>
        <v>1</v>
      </c>
      <c r="P55" s="54" t="s">
        <v>122</v>
      </c>
      <c r="Q55" s="55">
        <f>'１次予選'!AO40</f>
        <v>1</v>
      </c>
      <c r="R55" s="53" t="s">
        <v>330</v>
      </c>
      <c r="S55" s="54">
        <f>'１次予選'!AL22</f>
        <v>3</v>
      </c>
      <c r="T55" s="54" t="s">
        <v>122</v>
      </c>
      <c r="U55" s="55">
        <f>'１次予選'!AO22</f>
        <v>2</v>
      </c>
      <c r="V55" s="81">
        <f>SUM((W55*3)+(X55*1))</f>
        <v>7</v>
      </c>
      <c r="W55" s="5">
        <f>COUNTIF(B55:U55,"○")</f>
        <v>2</v>
      </c>
      <c r="X55" s="5">
        <f>COUNTIF(B55:U55,"△")</f>
        <v>1</v>
      </c>
      <c r="Y55" s="5">
        <f>COUNTIF(B55:U55,"●")</f>
        <v>1</v>
      </c>
      <c r="Z55" s="5">
        <f>SUM(C55,G55,K55,O55,S55)</f>
        <v>8</v>
      </c>
      <c r="AA55" s="5">
        <f>SUM(E55,I55,M55,Q55,U55)</f>
        <v>7</v>
      </c>
      <c r="AB55" s="5">
        <f>SUM(Z55-AA55)</f>
        <v>1</v>
      </c>
      <c r="AC55" s="106">
        <v>2</v>
      </c>
    </row>
    <row r="56" spans="1:29" s="7" customFormat="1" ht="13.5" customHeight="1">
      <c r="A56" s="80" t="str">
        <f>N52</f>
        <v>FC中山</v>
      </c>
      <c r="B56" s="80" t="s">
        <v>340</v>
      </c>
      <c r="C56" s="54">
        <f>Q53</f>
        <v>2</v>
      </c>
      <c r="D56" s="54" t="s">
        <v>122</v>
      </c>
      <c r="E56" s="55">
        <f>O53</f>
        <v>5</v>
      </c>
      <c r="F56" s="60" t="s">
        <v>328</v>
      </c>
      <c r="G56" s="57">
        <f>Q54</f>
        <v>2</v>
      </c>
      <c r="H56" s="57" t="s">
        <v>122</v>
      </c>
      <c r="I56" s="59">
        <f>O54</f>
        <v>2</v>
      </c>
      <c r="J56" s="53" t="s">
        <v>370</v>
      </c>
      <c r="K56" s="54">
        <f>Q55</f>
        <v>1</v>
      </c>
      <c r="L56" s="54" t="s">
        <v>122</v>
      </c>
      <c r="M56" s="55">
        <f>O55</f>
        <v>1</v>
      </c>
      <c r="N56" s="185"/>
      <c r="O56" s="186"/>
      <c r="P56" s="186"/>
      <c r="Q56" s="187"/>
      <c r="R56" s="53" t="s">
        <v>355</v>
      </c>
      <c r="S56" s="54">
        <f>'１次予選'!AL31</f>
        <v>2</v>
      </c>
      <c r="T56" s="54" t="s">
        <v>122</v>
      </c>
      <c r="U56" s="55">
        <f>'１次予選'!AO31</f>
        <v>0</v>
      </c>
      <c r="V56" s="81">
        <f>SUM((W56*3)+(X56*1))</f>
        <v>5</v>
      </c>
      <c r="W56" s="5">
        <f>COUNTIF(B56:U56,"○")</f>
        <v>1</v>
      </c>
      <c r="X56" s="5">
        <f>COUNTIF(B56:U56,"△")</f>
        <v>2</v>
      </c>
      <c r="Y56" s="5">
        <f>COUNTIF(B56:U56,"●")</f>
        <v>1</v>
      </c>
      <c r="Z56" s="5">
        <f>SUM(C56,G56,K56,O56,S56)</f>
        <v>7</v>
      </c>
      <c r="AA56" s="5">
        <f>SUM(E56,I56,M56,Q56,U56)</f>
        <v>8</v>
      </c>
      <c r="AB56" s="5">
        <f>SUM(Z56-AA56)</f>
        <v>-1</v>
      </c>
      <c r="AC56" s="82">
        <v>3</v>
      </c>
    </row>
    <row r="57" spans="1:29" s="7" customFormat="1" ht="13.5" customHeight="1" thickBot="1">
      <c r="A57" s="83" t="str">
        <f>R52</f>
        <v>愛子</v>
      </c>
      <c r="B57" s="83" t="s">
        <v>365</v>
      </c>
      <c r="C57" s="84">
        <f>U53</f>
        <v>1</v>
      </c>
      <c r="D57" s="84" t="s">
        <v>122</v>
      </c>
      <c r="E57" s="85">
        <f>S53</f>
        <v>4</v>
      </c>
      <c r="F57" s="86" t="s">
        <v>316</v>
      </c>
      <c r="G57" s="87">
        <f>U54</f>
        <v>3</v>
      </c>
      <c r="H57" s="87" t="s">
        <v>122</v>
      </c>
      <c r="I57" s="88">
        <f>S54</f>
        <v>0</v>
      </c>
      <c r="J57" s="86" t="s">
        <v>329</v>
      </c>
      <c r="K57" s="87">
        <f>U55</f>
        <v>2</v>
      </c>
      <c r="L57" s="87" t="s">
        <v>122</v>
      </c>
      <c r="M57" s="88">
        <f>S55</f>
        <v>3</v>
      </c>
      <c r="N57" s="86" t="s">
        <v>356</v>
      </c>
      <c r="O57" s="87">
        <f>U56</f>
        <v>0</v>
      </c>
      <c r="P57" s="87" t="s">
        <v>122</v>
      </c>
      <c r="Q57" s="88">
        <f>S56</f>
        <v>2</v>
      </c>
      <c r="R57" s="190"/>
      <c r="S57" s="191"/>
      <c r="T57" s="191"/>
      <c r="U57" s="192"/>
      <c r="V57" s="89">
        <f>SUM((W57*3)+(X57*1))</f>
        <v>3</v>
      </c>
      <c r="W57" s="90">
        <f>COUNTIF(B57:U57,"○")</f>
        <v>1</v>
      </c>
      <c r="X57" s="90">
        <f>COUNTIF(B57:U57,"△")</f>
        <v>0</v>
      </c>
      <c r="Y57" s="90">
        <f>COUNTIF(B57:U57,"●")</f>
        <v>3</v>
      </c>
      <c r="Z57" s="90">
        <f>SUM(C57,G57,K57,O57,S57)</f>
        <v>6</v>
      </c>
      <c r="AA57" s="90">
        <f>SUM(E57,I57,M57,Q57,U57)</f>
        <v>9</v>
      </c>
      <c r="AB57" s="90">
        <f>SUM(Z57-AA57)</f>
        <v>-3</v>
      </c>
      <c r="AC57" s="91">
        <v>4</v>
      </c>
    </row>
    <row r="58" spans="1:29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64">
        <f aca="true" t="shared" si="7" ref="V58:AB58">SUM(V53:V57)</f>
        <v>28</v>
      </c>
      <c r="W58" s="64">
        <f t="shared" si="7"/>
        <v>8</v>
      </c>
      <c r="X58" s="64">
        <f t="shared" si="7"/>
        <v>4</v>
      </c>
      <c r="Y58" s="64">
        <f t="shared" si="7"/>
        <v>8</v>
      </c>
      <c r="Z58" s="64">
        <f t="shared" si="7"/>
        <v>41</v>
      </c>
      <c r="AA58" s="64">
        <f t="shared" si="7"/>
        <v>41</v>
      </c>
      <c r="AB58" s="64">
        <f t="shared" si="7"/>
        <v>0</v>
      </c>
      <c r="AC58" s="56"/>
    </row>
    <row r="59" spans="2:29" ht="13.5" hidden="1">
      <c r="B59" s="194" t="s">
        <v>90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9"/>
      <c r="W59" s="9"/>
      <c r="X59" s="9"/>
      <c r="Y59" s="9"/>
      <c r="Z59" s="9"/>
      <c r="AA59" s="9"/>
      <c r="AB59" s="9"/>
      <c r="AC59" s="9"/>
    </row>
    <row r="60" spans="2:21" ht="13.5" hidden="1">
      <c r="B60" s="193" t="s">
        <v>89</v>
      </c>
      <c r="C60" s="193"/>
      <c r="D60" s="193"/>
      <c r="E60" s="8"/>
      <c r="F60" s="193" t="s">
        <v>88</v>
      </c>
      <c r="G60" s="193"/>
      <c r="H60" s="193"/>
      <c r="I60" s="193"/>
      <c r="J60" s="193" t="s">
        <v>87</v>
      </c>
      <c r="K60" s="193"/>
      <c r="L60" s="193"/>
      <c r="M60" s="193"/>
      <c r="N60" s="193" t="s">
        <v>86</v>
      </c>
      <c r="O60" s="193"/>
      <c r="P60" s="193"/>
      <c r="Q60" s="193"/>
      <c r="R60" s="193"/>
      <c r="S60" s="193"/>
      <c r="T60" s="193"/>
      <c r="U60" s="193"/>
    </row>
  </sheetData>
  <sheetProtection/>
  <mergeCells count="102">
    <mergeCell ref="V2:AB2"/>
    <mergeCell ref="B2:E2"/>
    <mergeCell ref="J45:M45"/>
    <mergeCell ref="B52:E52"/>
    <mergeCell ref="B9:E9"/>
    <mergeCell ref="J52:M52"/>
    <mergeCell ref="J13:M13"/>
    <mergeCell ref="J48:M48"/>
    <mergeCell ref="J37:U37"/>
    <mergeCell ref="J51:U51"/>
    <mergeCell ref="F17:I17"/>
    <mergeCell ref="F19:I19"/>
    <mergeCell ref="B4:E4"/>
    <mergeCell ref="J41:M41"/>
    <mergeCell ref="A1:AC1"/>
    <mergeCell ref="R3:U3"/>
    <mergeCell ref="B3:E3"/>
    <mergeCell ref="F3:I3"/>
    <mergeCell ref="J3:M3"/>
    <mergeCell ref="N3:Q3"/>
    <mergeCell ref="N17:Q17"/>
    <mergeCell ref="F5:I5"/>
    <mergeCell ref="J6:M6"/>
    <mergeCell ref="J10:M10"/>
    <mergeCell ref="J9:U9"/>
    <mergeCell ref="N7:Q7"/>
    <mergeCell ref="R8:U8"/>
    <mergeCell ref="R10:U10"/>
    <mergeCell ref="N14:Q14"/>
    <mergeCell ref="J16:U16"/>
    <mergeCell ref="N10:Q10"/>
    <mergeCell ref="B10:E10"/>
    <mergeCell ref="F10:I10"/>
    <mergeCell ref="N35:Q35"/>
    <mergeCell ref="N31:Q31"/>
    <mergeCell ref="B17:E17"/>
    <mergeCell ref="B32:E32"/>
    <mergeCell ref="N24:Q24"/>
    <mergeCell ref="B30:E30"/>
    <mergeCell ref="N21:Q21"/>
    <mergeCell ref="J20:M20"/>
    <mergeCell ref="B11:E11"/>
    <mergeCell ref="F12:I12"/>
    <mergeCell ref="B23:E23"/>
    <mergeCell ref="R15:U15"/>
    <mergeCell ref="R17:U17"/>
    <mergeCell ref="R22:U22"/>
    <mergeCell ref="B18:E18"/>
    <mergeCell ref="B16:E16"/>
    <mergeCell ref="J17:M17"/>
    <mergeCell ref="B51:E51"/>
    <mergeCell ref="R31:U31"/>
    <mergeCell ref="R36:U36"/>
    <mergeCell ref="N52:Q52"/>
    <mergeCell ref="N42:Q42"/>
    <mergeCell ref="J44:U44"/>
    <mergeCell ref="J38:M38"/>
    <mergeCell ref="F33:I33"/>
    <mergeCell ref="J31:M31"/>
    <mergeCell ref="J34:M34"/>
    <mergeCell ref="R43:U43"/>
    <mergeCell ref="N49:Q49"/>
    <mergeCell ref="R52:U52"/>
    <mergeCell ref="R50:U50"/>
    <mergeCell ref="F54:I54"/>
    <mergeCell ref="J55:M55"/>
    <mergeCell ref="F60:I60"/>
    <mergeCell ref="B53:E53"/>
    <mergeCell ref="B46:E46"/>
    <mergeCell ref="F47:I47"/>
    <mergeCell ref="R57:U57"/>
    <mergeCell ref="N38:Q38"/>
    <mergeCell ref="F38:I38"/>
    <mergeCell ref="N45:Q45"/>
    <mergeCell ref="R45:U45"/>
    <mergeCell ref="R38:U38"/>
    <mergeCell ref="J23:U23"/>
    <mergeCell ref="B25:E25"/>
    <mergeCell ref="F26:I26"/>
    <mergeCell ref="R24:U24"/>
    <mergeCell ref="N60:U60"/>
    <mergeCell ref="J60:M60"/>
    <mergeCell ref="B59:U59"/>
    <mergeCell ref="F52:I52"/>
    <mergeCell ref="N56:Q56"/>
    <mergeCell ref="B60:D60"/>
    <mergeCell ref="J27:M27"/>
    <mergeCell ref="B31:E31"/>
    <mergeCell ref="F31:I31"/>
    <mergeCell ref="J24:M24"/>
    <mergeCell ref="B24:E24"/>
    <mergeCell ref="F24:I24"/>
    <mergeCell ref="J30:U30"/>
    <mergeCell ref="R29:U29"/>
    <mergeCell ref="N28:Q28"/>
    <mergeCell ref="B37:E37"/>
    <mergeCell ref="B39:E39"/>
    <mergeCell ref="B45:E45"/>
    <mergeCell ref="F45:I45"/>
    <mergeCell ref="F40:I40"/>
    <mergeCell ref="B38:E38"/>
    <mergeCell ref="B44:E44"/>
  </mergeCells>
  <printOptions horizontalCentered="1" verticalCentered="1"/>
  <pageMargins left="0.4724409448818898" right="0.11811023622047245" top="0.35433070866141736" bottom="0.45" header="0.2755905511811024" footer="0.2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9"/>
  <sheetViews>
    <sheetView showGridLines="0" tabSelected="1" zoomScalePageLayoutView="0" workbookViewId="0" topLeftCell="A1">
      <selection activeCell="A1" sqref="A1:BK1"/>
    </sheetView>
  </sheetViews>
  <sheetFormatPr defaultColWidth="9.00390625" defaultRowHeight="13.5"/>
  <cols>
    <col min="1" max="61" width="2.25390625" style="13" customWidth="1"/>
    <col min="62" max="62" width="2.875" style="13" customWidth="1"/>
    <col min="63" max="63" width="2.25390625" style="13" customWidth="1"/>
    <col min="64" max="64" width="9.00390625" style="13" customWidth="1"/>
    <col min="65" max="65" width="9.00390625" style="13" hidden="1" customWidth="1"/>
    <col min="66" max="16384" width="9.00390625" style="13" customWidth="1"/>
  </cols>
  <sheetData>
    <row r="1" spans="1:63" ht="24" customHeight="1">
      <c r="A1" s="220" t="s">
        <v>246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</row>
    <row r="2" ht="13.5" customHeight="1"/>
    <row r="3" spans="29:63" ht="15.75" customHeight="1">
      <c r="AC3" s="221" t="s">
        <v>379</v>
      </c>
      <c r="AD3" s="222"/>
      <c r="AE3" s="222"/>
      <c r="AF3" s="222"/>
      <c r="AG3" s="222"/>
      <c r="AH3" s="222"/>
      <c r="AI3" s="222"/>
      <c r="AJ3" s="223"/>
      <c r="AX3" s="225" t="s">
        <v>247</v>
      </c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</row>
    <row r="4" spans="3:63" ht="15.75" customHeight="1" thickBot="1">
      <c r="C4" s="226" t="s">
        <v>103</v>
      </c>
      <c r="D4" s="226"/>
      <c r="E4" s="226"/>
      <c r="F4" s="135"/>
      <c r="G4" s="233" t="s">
        <v>379</v>
      </c>
      <c r="H4" s="233"/>
      <c r="I4" s="233"/>
      <c r="J4" s="233"/>
      <c r="K4" s="233"/>
      <c r="L4" s="233"/>
      <c r="M4" s="233"/>
      <c r="P4" s="117">
        <v>3</v>
      </c>
      <c r="AD4" s="150"/>
      <c r="AE4" s="150"/>
      <c r="AF4" s="151"/>
      <c r="AG4" s="23"/>
      <c r="AL4" s="204" t="s">
        <v>382</v>
      </c>
      <c r="AM4" s="204"/>
      <c r="AN4" s="204"/>
      <c r="AO4" s="204"/>
      <c r="AP4" s="204"/>
      <c r="AQ4" s="204"/>
      <c r="AR4" s="204"/>
      <c r="AS4" s="204"/>
      <c r="AT4" s="204"/>
      <c r="AU4" s="204"/>
      <c r="AW4" s="117">
        <v>1</v>
      </c>
      <c r="AX4" s="227" t="s">
        <v>225</v>
      </c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</row>
    <row r="5" spans="3:53" ht="15.75" customHeight="1">
      <c r="C5" s="224" t="s">
        <v>100</v>
      </c>
      <c r="D5" s="224"/>
      <c r="E5" s="224"/>
      <c r="F5" s="136"/>
      <c r="G5" s="233" t="s">
        <v>380</v>
      </c>
      <c r="H5" s="233"/>
      <c r="I5" s="233"/>
      <c r="J5" s="233"/>
      <c r="K5" s="233"/>
      <c r="L5" s="233"/>
      <c r="M5" s="233"/>
      <c r="Q5" s="148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99" t="s">
        <v>236</v>
      </c>
      <c r="AE5" s="199"/>
      <c r="AF5" s="199"/>
      <c r="AG5" s="203"/>
      <c r="AH5" s="203"/>
      <c r="AI5" s="203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18"/>
      <c r="AZ5" s="19"/>
      <c r="BA5" s="48"/>
    </row>
    <row r="6" spans="3:63" ht="15.75" customHeight="1">
      <c r="C6" s="224" t="s">
        <v>101</v>
      </c>
      <c r="D6" s="224"/>
      <c r="E6" s="224"/>
      <c r="F6" s="136"/>
      <c r="G6" s="233" t="s">
        <v>375</v>
      </c>
      <c r="H6" s="233"/>
      <c r="I6" s="233"/>
      <c r="J6" s="233"/>
      <c r="K6" s="233"/>
      <c r="L6" s="233"/>
      <c r="M6" s="233"/>
      <c r="Q6" s="11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6">
        <v>0.46527777777777773</v>
      </c>
      <c r="AF6" s="201"/>
      <c r="AG6" s="201"/>
      <c r="AH6" s="201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20"/>
      <c r="AX6" s="227" t="s">
        <v>226</v>
      </c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</row>
    <row r="7" spans="3:59" ht="15.75" customHeight="1">
      <c r="C7" s="224" t="s">
        <v>102</v>
      </c>
      <c r="D7" s="224"/>
      <c r="E7" s="224"/>
      <c r="F7" s="136"/>
      <c r="G7" s="233" t="s">
        <v>381</v>
      </c>
      <c r="H7" s="233"/>
      <c r="I7" s="233"/>
      <c r="J7" s="233"/>
      <c r="K7" s="233"/>
      <c r="L7" s="233"/>
      <c r="M7" s="233"/>
      <c r="O7" s="36"/>
      <c r="P7" s="36"/>
      <c r="Q7" s="111"/>
      <c r="R7" s="36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47"/>
      <c r="AF7" s="43"/>
      <c r="AG7" s="43"/>
      <c r="AH7" s="43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36"/>
      <c r="AV7" s="119"/>
      <c r="AW7" s="36"/>
      <c r="AX7" s="225" t="s">
        <v>219</v>
      </c>
      <c r="AY7" s="225"/>
      <c r="AZ7" s="225"/>
      <c r="BA7" s="225"/>
      <c r="BB7" s="225"/>
      <c r="BC7" s="225"/>
      <c r="BD7" s="225"/>
      <c r="BE7" s="225"/>
      <c r="BF7" s="225"/>
      <c r="BG7" s="225"/>
    </row>
    <row r="8" spans="9:65" ht="15.75" customHeight="1">
      <c r="I8" s="19"/>
      <c r="J8" s="19"/>
      <c r="K8" s="19"/>
      <c r="L8" s="19"/>
      <c r="M8" s="19"/>
      <c r="N8" s="19"/>
      <c r="O8" s="19"/>
      <c r="P8" s="120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36"/>
      <c r="AD8" s="230" t="s">
        <v>375</v>
      </c>
      <c r="AE8" s="231"/>
      <c r="AF8" s="231"/>
      <c r="AG8" s="231"/>
      <c r="AH8" s="231"/>
      <c r="AI8" s="232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31"/>
      <c r="AU8" s="31"/>
      <c r="AV8" s="141"/>
      <c r="AW8" s="31"/>
      <c r="AX8" s="19"/>
      <c r="AY8" s="19"/>
      <c r="BM8" s="13" t="s">
        <v>104</v>
      </c>
    </row>
    <row r="9" spans="9:65" ht="15.75" customHeight="1" thickBot="1">
      <c r="I9" s="19"/>
      <c r="J9" s="19"/>
      <c r="K9" s="19"/>
      <c r="L9" s="19"/>
      <c r="M9" s="19"/>
      <c r="N9" s="19"/>
      <c r="O9" s="19"/>
      <c r="P9" s="120"/>
      <c r="Q9" s="19"/>
      <c r="R9" s="19"/>
      <c r="S9" s="19"/>
      <c r="T9" s="19"/>
      <c r="U9" s="117">
        <v>3</v>
      </c>
      <c r="V9" s="19"/>
      <c r="W9" s="19"/>
      <c r="X9" s="19"/>
      <c r="Y9" s="19"/>
      <c r="Z9" s="19"/>
      <c r="AA9" s="19"/>
      <c r="AB9" s="19"/>
      <c r="AC9" s="36"/>
      <c r="AD9" s="41"/>
      <c r="AE9" s="41"/>
      <c r="AF9" s="151"/>
      <c r="AG9" s="23"/>
      <c r="AH9" s="153"/>
      <c r="AI9" s="153"/>
      <c r="AJ9" s="19"/>
      <c r="AK9" s="19"/>
      <c r="AL9" s="19"/>
      <c r="AM9" s="19"/>
      <c r="AN9" s="19"/>
      <c r="AO9" s="19"/>
      <c r="AP9" s="19"/>
      <c r="AQ9" s="19"/>
      <c r="AR9" s="117">
        <v>2</v>
      </c>
      <c r="AS9" s="19"/>
      <c r="AT9" s="31"/>
      <c r="AU9" s="31"/>
      <c r="AV9" s="141"/>
      <c r="AW9" s="31"/>
      <c r="AX9" s="13" t="s">
        <v>220</v>
      </c>
      <c r="BL9" s="11"/>
      <c r="BM9" s="5" t="s">
        <v>238</v>
      </c>
    </row>
    <row r="10" spans="9:65" ht="15.75" customHeight="1">
      <c r="I10" s="19"/>
      <c r="J10" s="19"/>
      <c r="K10" s="19"/>
      <c r="L10" s="19"/>
      <c r="M10" s="19"/>
      <c r="N10" s="19"/>
      <c r="O10" s="19"/>
      <c r="P10" s="120"/>
      <c r="Q10" s="19"/>
      <c r="R10" s="19"/>
      <c r="S10" s="19"/>
      <c r="T10" s="19"/>
      <c r="U10" s="19"/>
      <c r="V10" s="148"/>
      <c r="W10" s="149"/>
      <c r="X10" s="149"/>
      <c r="Y10" s="149"/>
      <c r="Z10" s="149"/>
      <c r="AA10" s="149"/>
      <c r="AB10" s="149"/>
      <c r="AC10" s="152"/>
      <c r="AD10" s="198" t="s">
        <v>237</v>
      </c>
      <c r="AE10" s="198"/>
      <c r="AF10" s="198"/>
      <c r="AG10" s="199"/>
      <c r="AH10" s="199"/>
      <c r="AI10" s="199"/>
      <c r="AJ10" s="16"/>
      <c r="AK10" s="16"/>
      <c r="AL10" s="16"/>
      <c r="AM10" s="16"/>
      <c r="AN10" s="16"/>
      <c r="AO10" s="37"/>
      <c r="AP10" s="37"/>
      <c r="AQ10" s="27"/>
      <c r="AR10" s="31"/>
      <c r="AS10" s="19"/>
      <c r="AV10" s="120"/>
      <c r="AW10" s="19"/>
      <c r="AX10" s="19"/>
      <c r="AY10" s="13" t="s">
        <v>121</v>
      </c>
      <c r="BL10" s="10"/>
      <c r="BM10" s="5" t="s">
        <v>272</v>
      </c>
    </row>
    <row r="11" spans="9:65" ht="15.75" customHeight="1">
      <c r="I11" s="19"/>
      <c r="J11" s="19"/>
      <c r="K11" s="19"/>
      <c r="L11" s="19"/>
      <c r="M11" s="19"/>
      <c r="N11" s="19"/>
      <c r="O11" s="19"/>
      <c r="P11" s="120"/>
      <c r="Q11" s="19"/>
      <c r="R11" s="19"/>
      <c r="S11" s="19"/>
      <c r="T11" s="36"/>
      <c r="U11" s="36"/>
      <c r="V11" s="111"/>
      <c r="W11" s="36"/>
      <c r="X11" s="19"/>
      <c r="Y11" s="19"/>
      <c r="Z11" s="19"/>
      <c r="AA11" s="19"/>
      <c r="AB11" s="19"/>
      <c r="AC11" s="36"/>
      <c r="AD11" s="41"/>
      <c r="AE11" s="206">
        <v>0.46527777777777773</v>
      </c>
      <c r="AF11" s="201"/>
      <c r="AG11" s="201"/>
      <c r="AH11" s="201"/>
      <c r="AI11" s="19"/>
      <c r="AP11" s="36"/>
      <c r="AQ11" s="34"/>
      <c r="AR11" s="36"/>
      <c r="AS11" s="36"/>
      <c r="AV11" s="120"/>
      <c r="AW11" s="19"/>
      <c r="AX11" s="19"/>
      <c r="AY11" s="13" t="s">
        <v>227</v>
      </c>
      <c r="BL11" s="41"/>
      <c r="BM11" s="5" t="s">
        <v>273</v>
      </c>
    </row>
    <row r="12" spans="8:65" ht="15.75" customHeight="1" thickBot="1">
      <c r="H12" s="132">
        <v>5</v>
      </c>
      <c r="I12" s="112"/>
      <c r="J12" s="112"/>
      <c r="K12" s="112"/>
      <c r="L12" s="112"/>
      <c r="M12" s="112"/>
      <c r="N12" s="112"/>
      <c r="O12" s="112"/>
      <c r="P12" s="121"/>
      <c r="Q12" s="19"/>
      <c r="R12" s="19"/>
      <c r="S12" s="19"/>
      <c r="T12" s="19"/>
      <c r="U12" s="19"/>
      <c r="V12" s="113"/>
      <c r="W12" s="19"/>
      <c r="X12" s="23"/>
      <c r="Y12" s="116">
        <v>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N12" s="117">
        <v>0</v>
      </c>
      <c r="AR12" s="18"/>
      <c r="AS12" s="19"/>
      <c r="AV12" s="123"/>
      <c r="AW12" s="112"/>
      <c r="AX12" s="112"/>
      <c r="AY12" s="112"/>
      <c r="AZ12" s="112"/>
      <c r="BA12" s="112"/>
      <c r="BB12" s="112"/>
      <c r="BC12" s="112"/>
      <c r="BD12" s="112"/>
      <c r="BE12" s="116">
        <v>3</v>
      </c>
      <c r="BF12" s="19"/>
      <c r="BG12" s="19"/>
      <c r="BH12" s="19"/>
      <c r="BM12" s="5" t="s">
        <v>274</v>
      </c>
    </row>
    <row r="13" spans="8:65" ht="15.75" customHeight="1">
      <c r="H13" s="123"/>
      <c r="I13" s="19"/>
      <c r="J13" s="19"/>
      <c r="K13" s="19"/>
      <c r="L13" s="19"/>
      <c r="M13" s="19"/>
      <c r="N13" s="199" t="s">
        <v>236</v>
      </c>
      <c r="O13" s="199"/>
      <c r="P13" s="199"/>
      <c r="Q13" s="203"/>
      <c r="R13" s="203"/>
      <c r="S13" s="203"/>
      <c r="T13" s="16"/>
      <c r="U13" s="16"/>
      <c r="V13" s="16"/>
      <c r="W13" s="16"/>
      <c r="X13" s="123"/>
      <c r="Y13" s="19"/>
      <c r="AN13" s="123"/>
      <c r="AO13" s="16"/>
      <c r="AP13" s="16"/>
      <c r="AQ13" s="16"/>
      <c r="AR13" s="16"/>
      <c r="AS13" s="16"/>
      <c r="AT13" s="203" t="s">
        <v>237</v>
      </c>
      <c r="AU13" s="203"/>
      <c r="AV13" s="203"/>
      <c r="AW13" s="199"/>
      <c r="AX13" s="199"/>
      <c r="AY13" s="199"/>
      <c r="AZ13" s="19"/>
      <c r="BA13" s="19"/>
      <c r="BB13" s="19"/>
      <c r="BC13" s="19"/>
      <c r="BD13" s="123"/>
      <c r="BM13" s="5" t="s">
        <v>275</v>
      </c>
    </row>
    <row r="14" spans="1:65" ht="15.75" customHeight="1">
      <c r="A14" s="228">
        <v>41538</v>
      </c>
      <c r="B14" s="228"/>
      <c r="C14" s="228"/>
      <c r="D14" s="228"/>
      <c r="E14" s="228"/>
      <c r="G14" s="162" t="s">
        <v>304</v>
      </c>
      <c r="H14" s="163"/>
      <c r="I14" s="163"/>
      <c r="J14" s="164"/>
      <c r="K14" s="19"/>
      <c r="L14" s="19"/>
      <c r="M14" s="19"/>
      <c r="N14" s="19"/>
      <c r="O14" s="206">
        <v>0.4166666666666667</v>
      </c>
      <c r="P14" s="201"/>
      <c r="Q14" s="201"/>
      <c r="R14" s="201"/>
      <c r="S14" s="19"/>
      <c r="T14" s="19"/>
      <c r="U14" s="19"/>
      <c r="V14" s="19"/>
      <c r="W14" s="162" t="s">
        <v>375</v>
      </c>
      <c r="X14" s="163"/>
      <c r="Y14" s="163"/>
      <c r="Z14" s="164"/>
      <c r="AF14" s="19"/>
      <c r="AM14" s="162" t="s">
        <v>311</v>
      </c>
      <c r="AN14" s="163"/>
      <c r="AO14" s="163"/>
      <c r="AP14" s="164"/>
      <c r="AQ14" s="19"/>
      <c r="AR14" s="19"/>
      <c r="AS14" s="19"/>
      <c r="AT14" s="19"/>
      <c r="AU14" s="206">
        <v>0.4166666666666667</v>
      </c>
      <c r="AV14" s="201"/>
      <c r="AW14" s="201"/>
      <c r="AX14" s="201"/>
      <c r="AY14" s="19"/>
      <c r="AZ14" s="19"/>
      <c r="BA14" s="19"/>
      <c r="BB14" s="19"/>
      <c r="BC14" s="162" t="s">
        <v>308</v>
      </c>
      <c r="BD14" s="163"/>
      <c r="BE14" s="163"/>
      <c r="BF14" s="164"/>
      <c r="BM14" s="5" t="s">
        <v>300</v>
      </c>
    </row>
    <row r="15" spans="1:65" ht="15.75" customHeight="1">
      <c r="A15" s="229"/>
      <c r="B15" s="229"/>
      <c r="C15" s="229"/>
      <c r="D15" s="229"/>
      <c r="E15" s="229"/>
      <c r="F15" s="26"/>
      <c r="H15" s="118"/>
      <c r="I15" s="19"/>
      <c r="J15" s="19"/>
      <c r="K15" s="19"/>
      <c r="L15" s="19"/>
      <c r="M15" s="19"/>
      <c r="N15" s="19"/>
      <c r="S15" s="19"/>
      <c r="T15" s="19"/>
      <c r="U15" s="19"/>
      <c r="V15" s="19"/>
      <c r="W15" s="19"/>
      <c r="X15" s="19"/>
      <c r="Y15" s="113"/>
      <c r="Z15" s="19"/>
      <c r="AA15" s="19"/>
      <c r="AB15" s="19"/>
      <c r="AF15" s="19"/>
      <c r="AG15" s="46"/>
      <c r="AH15" s="46"/>
      <c r="AI15" s="46"/>
      <c r="AJ15" s="46"/>
      <c r="AK15" s="19"/>
      <c r="AO15" s="113"/>
      <c r="AP15" s="19"/>
      <c r="AQ15" s="19"/>
      <c r="AR15" s="19"/>
      <c r="AS15" s="19"/>
      <c r="AT15" s="19"/>
      <c r="AU15" s="206"/>
      <c r="AV15" s="206"/>
      <c r="AW15" s="206"/>
      <c r="AX15" s="206"/>
      <c r="AY15" s="19"/>
      <c r="AZ15" s="19"/>
      <c r="BA15" s="19"/>
      <c r="BB15" s="19"/>
      <c r="BC15" s="19"/>
      <c r="BD15" s="120"/>
      <c r="BM15" s="5" t="s">
        <v>248</v>
      </c>
    </row>
    <row r="16" spans="4:65" ht="15.75" customHeight="1" thickBot="1">
      <c r="D16" s="132">
        <v>3</v>
      </c>
      <c r="E16" s="112"/>
      <c r="F16" s="112"/>
      <c r="G16" s="112"/>
      <c r="H16" s="121"/>
      <c r="I16" s="19"/>
      <c r="J16" s="19"/>
      <c r="K16" s="19"/>
      <c r="L16" s="19"/>
      <c r="M16" s="116">
        <v>2</v>
      </c>
      <c r="N16" s="19"/>
      <c r="O16" s="19"/>
      <c r="P16" s="19"/>
      <c r="Q16" s="19"/>
      <c r="R16" s="19"/>
      <c r="S16" s="19"/>
      <c r="T16" s="116">
        <v>1</v>
      </c>
      <c r="U16" s="19"/>
      <c r="V16" s="19"/>
      <c r="W16" s="19"/>
      <c r="X16" s="19"/>
      <c r="Y16" s="134"/>
      <c r="Z16" s="112"/>
      <c r="AA16" s="112"/>
      <c r="AB16" s="112"/>
      <c r="AC16" s="116">
        <v>2</v>
      </c>
      <c r="AD16" s="19"/>
      <c r="AF16" s="19"/>
      <c r="AJ16" s="132">
        <v>1</v>
      </c>
      <c r="AO16" s="134"/>
      <c r="AP16" s="112"/>
      <c r="AQ16" s="112"/>
      <c r="AR16" s="112"/>
      <c r="AS16" s="116">
        <v>2</v>
      </c>
      <c r="AT16" s="19"/>
      <c r="AU16" s="19"/>
      <c r="AV16" s="19"/>
      <c r="AW16" s="19"/>
      <c r="AX16" s="19"/>
      <c r="AY16" s="19"/>
      <c r="AZ16" s="132">
        <v>7</v>
      </c>
      <c r="BA16" s="112"/>
      <c r="BB16" s="112"/>
      <c r="BC16" s="112"/>
      <c r="BD16" s="121"/>
      <c r="BE16" s="114"/>
      <c r="BF16" s="23"/>
      <c r="BG16" s="23"/>
      <c r="BH16" s="23"/>
      <c r="BI16" s="116">
        <v>0</v>
      </c>
      <c r="BM16" s="5" t="s">
        <v>234</v>
      </c>
    </row>
    <row r="17" spans="5:65" ht="15.75" customHeight="1">
      <c r="E17" s="113"/>
      <c r="F17" s="19"/>
      <c r="G17" s="19"/>
      <c r="H17" s="19"/>
      <c r="I17" s="16"/>
      <c r="J17" s="16"/>
      <c r="K17" s="16"/>
      <c r="L17" s="118"/>
      <c r="T17" s="120"/>
      <c r="U17" s="16"/>
      <c r="V17" s="16"/>
      <c r="W17" s="16"/>
      <c r="X17" s="16"/>
      <c r="Y17" s="19"/>
      <c r="Z17" s="19"/>
      <c r="AA17" s="19"/>
      <c r="AB17" s="120"/>
      <c r="AC17" s="19"/>
      <c r="AD17" s="19"/>
      <c r="AF17" s="19"/>
      <c r="AK17" s="110"/>
      <c r="AL17" s="16"/>
      <c r="AM17" s="16"/>
      <c r="AN17" s="16"/>
      <c r="AO17" s="19"/>
      <c r="AP17" s="19"/>
      <c r="AQ17" s="19"/>
      <c r="AR17" s="19"/>
      <c r="AS17" s="113"/>
      <c r="AT17" s="19"/>
      <c r="AY17" s="19"/>
      <c r="AZ17" s="120"/>
      <c r="BA17" s="19"/>
      <c r="BB17" s="19"/>
      <c r="BC17" s="19"/>
      <c r="BD17" s="19"/>
      <c r="BE17" s="19"/>
      <c r="BF17" s="19"/>
      <c r="BG17" s="19"/>
      <c r="BH17" s="120"/>
      <c r="BM17" s="5" t="s">
        <v>177</v>
      </c>
    </row>
    <row r="18" spans="3:65" ht="15.75" customHeight="1">
      <c r="C18" s="36"/>
      <c r="D18" s="36"/>
      <c r="E18" s="111"/>
      <c r="F18" s="36"/>
      <c r="G18" s="201" t="s">
        <v>229</v>
      </c>
      <c r="H18" s="201"/>
      <c r="I18" s="201"/>
      <c r="J18" s="201"/>
      <c r="K18" s="36"/>
      <c r="L18" s="119"/>
      <c r="M18" s="36"/>
      <c r="N18" s="36"/>
      <c r="O18" s="36"/>
      <c r="P18" s="36"/>
      <c r="Q18" s="36"/>
      <c r="R18" s="36"/>
      <c r="S18" s="36"/>
      <c r="T18" s="119"/>
      <c r="U18" s="36"/>
      <c r="V18" s="36"/>
      <c r="W18" s="201" t="s">
        <v>229</v>
      </c>
      <c r="X18" s="201"/>
      <c r="Y18" s="201"/>
      <c r="Z18" s="201"/>
      <c r="AA18" s="36"/>
      <c r="AB18" s="34"/>
      <c r="AC18" s="111"/>
      <c r="AD18" s="36"/>
      <c r="AE18" s="31"/>
      <c r="AF18" s="31"/>
      <c r="AI18" s="36"/>
      <c r="AJ18" s="36"/>
      <c r="AK18" s="111"/>
      <c r="AL18" s="36"/>
      <c r="AM18" s="201" t="s">
        <v>228</v>
      </c>
      <c r="AN18" s="201"/>
      <c r="AO18" s="201"/>
      <c r="AP18" s="201"/>
      <c r="AQ18" s="36"/>
      <c r="AR18" s="36"/>
      <c r="AS18" s="111"/>
      <c r="AT18" s="36"/>
      <c r="AU18" s="36"/>
      <c r="AV18" s="36"/>
      <c r="AW18" s="36"/>
      <c r="AX18" s="36"/>
      <c r="AY18" s="36"/>
      <c r="AZ18" s="119"/>
      <c r="BA18" s="36"/>
      <c r="BB18" s="36"/>
      <c r="BC18" s="201" t="s">
        <v>228</v>
      </c>
      <c r="BD18" s="201"/>
      <c r="BE18" s="201"/>
      <c r="BF18" s="201"/>
      <c r="BG18" s="36"/>
      <c r="BH18" s="119"/>
      <c r="BI18" s="36"/>
      <c r="BJ18" s="36"/>
      <c r="BL18" s="31"/>
      <c r="BM18" s="5" t="s">
        <v>222</v>
      </c>
    </row>
    <row r="19" spans="3:65" ht="15.75" customHeight="1">
      <c r="C19" s="36"/>
      <c r="D19" s="128" t="s">
        <v>377</v>
      </c>
      <c r="E19" s="129" t="s">
        <v>378</v>
      </c>
      <c r="F19" s="24"/>
      <c r="G19" s="210">
        <v>0.46527777777777773</v>
      </c>
      <c r="H19" s="210"/>
      <c r="I19" s="210"/>
      <c r="J19" s="210"/>
      <c r="K19" s="19"/>
      <c r="L19" s="120"/>
      <c r="M19" s="19"/>
      <c r="O19" s="36"/>
      <c r="P19" s="36"/>
      <c r="Q19" s="36"/>
      <c r="R19" s="36"/>
      <c r="S19" s="36"/>
      <c r="T19" s="128" t="s">
        <v>377</v>
      </c>
      <c r="U19" s="129" t="s">
        <v>378</v>
      </c>
      <c r="V19" s="24"/>
      <c r="W19" s="210">
        <v>0.5</v>
      </c>
      <c r="X19" s="210"/>
      <c r="Y19" s="210"/>
      <c r="Z19" s="210"/>
      <c r="AC19" s="133"/>
      <c r="AD19" s="24"/>
      <c r="AE19" s="31"/>
      <c r="AF19" s="31"/>
      <c r="AI19" s="36"/>
      <c r="AJ19" s="41"/>
      <c r="AK19" s="133"/>
      <c r="AL19" s="24"/>
      <c r="AM19" s="205">
        <v>0.4861111111111111</v>
      </c>
      <c r="AN19" s="205"/>
      <c r="AO19" s="205"/>
      <c r="AP19" s="205"/>
      <c r="AR19" s="128" t="s">
        <v>377</v>
      </c>
      <c r="AS19" s="129" t="s">
        <v>378</v>
      </c>
      <c r="AT19" s="19"/>
      <c r="AU19" s="36"/>
      <c r="AV19" s="36"/>
      <c r="AW19" s="36"/>
      <c r="AX19" s="36"/>
      <c r="AY19" s="36"/>
      <c r="AZ19" s="138"/>
      <c r="BA19" s="137"/>
      <c r="BB19" s="24"/>
      <c r="BC19" s="205">
        <v>0.5208333333333334</v>
      </c>
      <c r="BD19" s="205"/>
      <c r="BE19" s="205"/>
      <c r="BF19" s="205"/>
      <c r="BG19" s="36"/>
      <c r="BH19" s="138"/>
      <c r="BI19" s="18"/>
      <c r="BL19" s="31"/>
      <c r="BM19" s="5" t="s">
        <v>176</v>
      </c>
    </row>
    <row r="20" spans="2:65" ht="15.75" customHeight="1" thickBot="1">
      <c r="B20" s="115">
        <v>0</v>
      </c>
      <c r="C20" s="39"/>
      <c r="D20" s="130">
        <v>3</v>
      </c>
      <c r="E20" s="131">
        <v>4</v>
      </c>
      <c r="F20" s="112"/>
      <c r="G20" s="116">
        <v>0</v>
      </c>
      <c r="H20" s="19"/>
      <c r="I20" s="36"/>
      <c r="J20" s="117">
        <v>5</v>
      </c>
      <c r="K20" s="112"/>
      <c r="L20" s="121"/>
      <c r="M20" s="23"/>
      <c r="O20" s="117">
        <v>0</v>
      </c>
      <c r="P20" s="36"/>
      <c r="Q20" s="36"/>
      <c r="R20" s="117">
        <v>0</v>
      </c>
      <c r="S20" s="39"/>
      <c r="T20" s="130">
        <v>0</v>
      </c>
      <c r="U20" s="131">
        <v>2</v>
      </c>
      <c r="V20" s="112"/>
      <c r="W20" s="116">
        <v>0</v>
      </c>
      <c r="X20" s="19"/>
      <c r="Y20" s="36"/>
      <c r="Z20" s="117">
        <v>0</v>
      </c>
      <c r="AC20" s="134"/>
      <c r="AD20" s="112"/>
      <c r="AE20" s="140">
        <v>3</v>
      </c>
      <c r="AF20" s="31"/>
      <c r="AH20" s="132">
        <v>0</v>
      </c>
      <c r="AI20" s="39"/>
      <c r="AJ20" s="40"/>
      <c r="AK20" s="134"/>
      <c r="AL20" s="112"/>
      <c r="AM20" s="116">
        <v>1</v>
      </c>
      <c r="AN20" s="19"/>
      <c r="AO20" s="36"/>
      <c r="AP20" s="117">
        <v>0</v>
      </c>
      <c r="AR20" s="130">
        <v>0</v>
      </c>
      <c r="AS20" s="131">
        <v>2</v>
      </c>
      <c r="AT20" s="112"/>
      <c r="AU20" s="117">
        <v>0</v>
      </c>
      <c r="AV20" s="36"/>
      <c r="AW20" s="36"/>
      <c r="AX20" s="117">
        <v>4</v>
      </c>
      <c r="AY20" s="125"/>
      <c r="AZ20" s="139"/>
      <c r="BA20" s="19"/>
      <c r="BB20" s="19"/>
      <c r="BC20" s="116">
        <v>0</v>
      </c>
      <c r="BD20" s="19"/>
      <c r="BE20" s="36"/>
      <c r="BF20" s="117">
        <v>2</v>
      </c>
      <c r="BG20" s="125"/>
      <c r="BH20" s="139"/>
      <c r="BI20" s="22"/>
      <c r="BK20" s="132">
        <v>0</v>
      </c>
      <c r="BL20" s="31"/>
      <c r="BM20" s="5" t="s">
        <v>276</v>
      </c>
    </row>
    <row r="21" spans="3:65" ht="15.75" customHeight="1">
      <c r="C21" s="32"/>
      <c r="D21" s="38"/>
      <c r="E21" s="19"/>
      <c r="F21" s="19"/>
      <c r="G21" s="113"/>
      <c r="I21" s="36"/>
      <c r="J21" s="119"/>
      <c r="K21" s="19"/>
      <c r="L21" s="19"/>
      <c r="M21" s="16"/>
      <c r="N21" s="17"/>
      <c r="O21" s="33"/>
      <c r="P21" s="36"/>
      <c r="Q21" s="36"/>
      <c r="R21" s="34"/>
      <c r="S21" s="32"/>
      <c r="T21" s="38"/>
      <c r="U21" s="16"/>
      <c r="V21" s="16"/>
      <c r="W21" s="113"/>
      <c r="Y21" s="36"/>
      <c r="Z21" s="36"/>
      <c r="AA21" s="15"/>
      <c r="AB21" s="16"/>
      <c r="AC21" s="16"/>
      <c r="AD21" s="17"/>
      <c r="AE21" s="113"/>
      <c r="AF21" s="31"/>
      <c r="AI21" s="32"/>
      <c r="AJ21" s="38"/>
      <c r="AK21" s="19"/>
      <c r="AL21" s="19"/>
      <c r="AM21" s="113"/>
      <c r="AO21" s="36"/>
      <c r="AP21" s="36"/>
      <c r="AQ21" s="15"/>
      <c r="AR21" s="16"/>
      <c r="AS21" s="19"/>
      <c r="AT21" s="19"/>
      <c r="AU21" s="111"/>
      <c r="AV21" s="36"/>
      <c r="AW21" s="36"/>
      <c r="AX21" s="119"/>
      <c r="AY21" s="36"/>
      <c r="AZ21" s="41"/>
      <c r="BA21" s="16"/>
      <c r="BB21" s="17"/>
      <c r="BE21" s="36"/>
      <c r="BF21" s="119"/>
      <c r="BG21" s="15"/>
      <c r="BH21" s="16"/>
      <c r="BI21" s="16"/>
      <c r="BJ21" s="17"/>
      <c r="BL21" s="31"/>
      <c r="BM21" s="5" t="s">
        <v>277</v>
      </c>
    </row>
    <row r="22" spans="3:65" ht="15.75" customHeight="1">
      <c r="C22" s="200" t="s">
        <v>229</v>
      </c>
      <c r="D22" s="201"/>
      <c r="E22" s="201"/>
      <c r="F22" s="201"/>
      <c r="G22" s="113"/>
      <c r="I22" s="36"/>
      <c r="J22" s="119"/>
      <c r="K22" s="201" t="s">
        <v>230</v>
      </c>
      <c r="L22" s="201"/>
      <c r="M22" s="201"/>
      <c r="N22" s="202"/>
      <c r="O22" s="33"/>
      <c r="P22" s="36"/>
      <c r="Q22" s="36"/>
      <c r="R22" s="34"/>
      <c r="S22" s="200" t="s">
        <v>229</v>
      </c>
      <c r="T22" s="201"/>
      <c r="U22" s="201"/>
      <c r="V22" s="201"/>
      <c r="W22" s="113"/>
      <c r="Y22" s="36"/>
      <c r="Z22" s="36"/>
      <c r="AA22" s="200" t="s">
        <v>230</v>
      </c>
      <c r="AB22" s="201"/>
      <c r="AC22" s="201"/>
      <c r="AD22" s="202"/>
      <c r="AE22" s="113"/>
      <c r="AF22" s="19"/>
      <c r="AI22" s="200" t="s">
        <v>228</v>
      </c>
      <c r="AJ22" s="201"/>
      <c r="AK22" s="201"/>
      <c r="AL22" s="201"/>
      <c r="AM22" s="113"/>
      <c r="AO22" s="36"/>
      <c r="AP22" s="36"/>
      <c r="AQ22" s="200" t="s">
        <v>231</v>
      </c>
      <c r="AR22" s="201"/>
      <c r="AS22" s="201"/>
      <c r="AT22" s="201"/>
      <c r="AU22" s="111"/>
      <c r="AV22" s="36"/>
      <c r="AW22" s="36"/>
      <c r="AX22" s="119"/>
      <c r="AY22" s="201" t="s">
        <v>228</v>
      </c>
      <c r="AZ22" s="201"/>
      <c r="BA22" s="201"/>
      <c r="BB22" s="202"/>
      <c r="BC22" s="18"/>
      <c r="BE22" s="36"/>
      <c r="BF22" s="119"/>
      <c r="BG22" s="200" t="s">
        <v>231</v>
      </c>
      <c r="BH22" s="201"/>
      <c r="BI22" s="201"/>
      <c r="BJ22" s="202"/>
      <c r="BL22" s="19"/>
      <c r="BM22" s="5" t="s">
        <v>278</v>
      </c>
    </row>
    <row r="23" spans="3:65" ht="15.75" customHeight="1">
      <c r="C23" s="209">
        <v>0.3958333333333333</v>
      </c>
      <c r="D23" s="210"/>
      <c r="E23" s="210"/>
      <c r="F23" s="210"/>
      <c r="G23" s="113"/>
      <c r="I23" s="36"/>
      <c r="J23" s="119"/>
      <c r="K23" s="210">
        <v>0.3958333333333333</v>
      </c>
      <c r="L23" s="210"/>
      <c r="M23" s="210"/>
      <c r="N23" s="212"/>
      <c r="O23" s="33"/>
      <c r="P23" s="36"/>
      <c r="Q23" s="36"/>
      <c r="R23" s="34"/>
      <c r="S23" s="209">
        <v>0.4305555555555556</v>
      </c>
      <c r="T23" s="210"/>
      <c r="U23" s="210"/>
      <c r="V23" s="210"/>
      <c r="W23" s="113"/>
      <c r="Y23" s="36"/>
      <c r="Z23" s="36"/>
      <c r="AA23" s="209">
        <v>0.4305555555555556</v>
      </c>
      <c r="AB23" s="210"/>
      <c r="AC23" s="210"/>
      <c r="AD23" s="212"/>
      <c r="AE23" s="113"/>
      <c r="AF23" s="19"/>
      <c r="AI23" s="211">
        <v>0.4166666666666667</v>
      </c>
      <c r="AJ23" s="205"/>
      <c r="AK23" s="205"/>
      <c r="AL23" s="205"/>
      <c r="AM23" s="113"/>
      <c r="AO23" s="36"/>
      <c r="AP23" s="36"/>
      <c r="AQ23" s="211">
        <v>0.4166666666666667</v>
      </c>
      <c r="AR23" s="205"/>
      <c r="AS23" s="205"/>
      <c r="AT23" s="205"/>
      <c r="AU23" s="111"/>
      <c r="AV23" s="36"/>
      <c r="AW23" s="36"/>
      <c r="AX23" s="119"/>
      <c r="AY23" s="205">
        <v>0.4513888888888889</v>
      </c>
      <c r="AZ23" s="205"/>
      <c r="BA23" s="205"/>
      <c r="BB23" s="213"/>
      <c r="BC23" s="18"/>
      <c r="BE23" s="36"/>
      <c r="BF23" s="119"/>
      <c r="BG23" s="211">
        <v>0.4513888888888889</v>
      </c>
      <c r="BH23" s="205"/>
      <c r="BI23" s="205"/>
      <c r="BJ23" s="213"/>
      <c r="BL23" s="19"/>
      <c r="BM23" s="5" t="s">
        <v>221</v>
      </c>
    </row>
    <row r="24" spans="3:65" ht="15.75" customHeight="1">
      <c r="C24" s="25"/>
      <c r="D24" s="42"/>
      <c r="E24" s="12"/>
      <c r="F24" s="12"/>
      <c r="G24" s="114"/>
      <c r="J24" s="123"/>
      <c r="K24" s="122"/>
      <c r="L24" s="12"/>
      <c r="M24" s="12"/>
      <c r="N24" s="21"/>
      <c r="O24" s="22"/>
      <c r="P24" s="19"/>
      <c r="Q24" s="19"/>
      <c r="R24" s="20"/>
      <c r="S24" s="25"/>
      <c r="T24" s="42"/>
      <c r="U24" s="12"/>
      <c r="V24" s="12"/>
      <c r="W24" s="114"/>
      <c r="AA24" s="25"/>
      <c r="AB24" s="12"/>
      <c r="AC24" s="12"/>
      <c r="AD24" s="21"/>
      <c r="AE24" s="114"/>
      <c r="AI24" s="30"/>
      <c r="AJ24" s="42"/>
      <c r="AK24" s="12"/>
      <c r="AL24" s="12"/>
      <c r="AM24" s="114"/>
      <c r="AQ24" s="30"/>
      <c r="AR24" s="12"/>
      <c r="AS24" s="12"/>
      <c r="AT24" s="12"/>
      <c r="AU24" s="114"/>
      <c r="AV24" s="19"/>
      <c r="AW24" s="19"/>
      <c r="AX24" s="123"/>
      <c r="AY24" s="109"/>
      <c r="AZ24" s="42"/>
      <c r="BA24" s="12"/>
      <c r="BB24" s="21"/>
      <c r="BC24" s="19"/>
      <c r="BF24" s="123"/>
      <c r="BG24" s="30"/>
      <c r="BH24" s="12"/>
      <c r="BI24" s="12"/>
      <c r="BJ24" s="21"/>
      <c r="BL24" s="19"/>
      <c r="BM24" s="5" t="s">
        <v>235</v>
      </c>
    </row>
    <row r="25" spans="2:65" ht="15.75" customHeight="1">
      <c r="B25" s="207" t="s">
        <v>105</v>
      </c>
      <c r="C25" s="208"/>
      <c r="E25" s="14"/>
      <c r="F25" s="207" t="s">
        <v>106</v>
      </c>
      <c r="G25" s="208"/>
      <c r="H25" s="14"/>
      <c r="I25" s="14"/>
      <c r="J25" s="207" t="s">
        <v>107</v>
      </c>
      <c r="K25" s="208"/>
      <c r="L25" s="14"/>
      <c r="M25" s="14"/>
      <c r="N25" s="207" t="s">
        <v>108</v>
      </c>
      <c r="O25" s="208"/>
      <c r="P25" s="14"/>
      <c r="Q25" s="14"/>
      <c r="R25" s="207" t="s">
        <v>109</v>
      </c>
      <c r="S25" s="208"/>
      <c r="T25" s="14"/>
      <c r="U25" s="14"/>
      <c r="V25" s="207" t="s">
        <v>110</v>
      </c>
      <c r="W25" s="208"/>
      <c r="X25" s="14"/>
      <c r="Y25" s="14"/>
      <c r="Z25" s="207" t="s">
        <v>111</v>
      </c>
      <c r="AA25" s="208"/>
      <c r="AB25" s="14"/>
      <c r="AD25" s="207" t="s">
        <v>112</v>
      </c>
      <c r="AE25" s="208"/>
      <c r="AF25" s="14"/>
      <c r="AG25" s="14"/>
      <c r="AH25" s="207" t="s">
        <v>113</v>
      </c>
      <c r="AI25" s="208"/>
      <c r="AJ25" s="18"/>
      <c r="AK25" s="14"/>
      <c r="AL25" s="207" t="s">
        <v>114</v>
      </c>
      <c r="AM25" s="208"/>
      <c r="AN25" s="45"/>
      <c r="AO25" s="14"/>
      <c r="AP25" s="207" t="s">
        <v>115</v>
      </c>
      <c r="AQ25" s="208"/>
      <c r="AR25" s="45"/>
      <c r="AS25" s="14"/>
      <c r="AT25" s="207" t="s">
        <v>116</v>
      </c>
      <c r="AU25" s="208"/>
      <c r="AV25" s="45"/>
      <c r="AW25" s="14"/>
      <c r="AX25" s="207" t="s">
        <v>117</v>
      </c>
      <c r="AY25" s="208"/>
      <c r="AZ25" s="45"/>
      <c r="BA25" s="14"/>
      <c r="BB25" s="207" t="s">
        <v>118</v>
      </c>
      <c r="BC25" s="208"/>
      <c r="BD25" s="45"/>
      <c r="BE25" s="14"/>
      <c r="BF25" s="207" t="s">
        <v>119</v>
      </c>
      <c r="BG25" s="208"/>
      <c r="BH25" s="45"/>
      <c r="BI25" s="14"/>
      <c r="BJ25" s="207" t="s">
        <v>120</v>
      </c>
      <c r="BK25" s="208"/>
      <c r="BL25" s="18"/>
      <c r="BM25" s="5" t="s">
        <v>180</v>
      </c>
    </row>
    <row r="26" spans="2:65" ht="15.75" customHeight="1">
      <c r="B26" s="214" t="s">
        <v>373</v>
      </c>
      <c r="C26" s="215"/>
      <c r="F26" s="214" t="s">
        <v>304</v>
      </c>
      <c r="G26" s="215"/>
      <c r="J26" s="214" t="s">
        <v>269</v>
      </c>
      <c r="K26" s="215"/>
      <c r="N26" s="214" t="s">
        <v>290</v>
      </c>
      <c r="O26" s="215"/>
      <c r="R26" s="214" t="s">
        <v>286</v>
      </c>
      <c r="S26" s="215"/>
      <c r="V26" s="214" t="s">
        <v>176</v>
      </c>
      <c r="W26" s="215"/>
      <c r="Z26" s="214" t="s">
        <v>261</v>
      </c>
      <c r="AA26" s="215"/>
      <c r="AD26" s="214" t="s">
        <v>375</v>
      </c>
      <c r="AE26" s="215"/>
      <c r="AH26" s="214" t="s">
        <v>302</v>
      </c>
      <c r="AI26" s="215"/>
      <c r="AL26" s="214" t="s">
        <v>282</v>
      </c>
      <c r="AM26" s="215"/>
      <c r="AP26" s="214" t="s">
        <v>376</v>
      </c>
      <c r="AQ26" s="215"/>
      <c r="AT26" s="214" t="s">
        <v>311</v>
      </c>
      <c r="AU26" s="215"/>
      <c r="AX26" s="214" t="s">
        <v>308</v>
      </c>
      <c r="AY26" s="215"/>
      <c r="BB26" s="214" t="s">
        <v>301</v>
      </c>
      <c r="BC26" s="215"/>
      <c r="BF26" s="214" t="s">
        <v>374</v>
      </c>
      <c r="BG26" s="215"/>
      <c r="BJ26" s="214" t="s">
        <v>222</v>
      </c>
      <c r="BK26" s="215"/>
      <c r="BM26" s="5" t="s">
        <v>249</v>
      </c>
    </row>
    <row r="27" spans="2:65" ht="15.75" customHeight="1">
      <c r="B27" s="216"/>
      <c r="C27" s="217"/>
      <c r="F27" s="216"/>
      <c r="G27" s="217"/>
      <c r="J27" s="216"/>
      <c r="K27" s="217"/>
      <c r="N27" s="216"/>
      <c r="O27" s="217"/>
      <c r="R27" s="216"/>
      <c r="S27" s="217"/>
      <c r="V27" s="216"/>
      <c r="W27" s="217"/>
      <c r="Z27" s="216"/>
      <c r="AA27" s="217"/>
      <c r="AD27" s="216"/>
      <c r="AE27" s="217"/>
      <c r="AH27" s="216"/>
      <c r="AI27" s="217"/>
      <c r="AL27" s="216"/>
      <c r="AM27" s="217"/>
      <c r="AP27" s="216"/>
      <c r="AQ27" s="217"/>
      <c r="AT27" s="216"/>
      <c r="AU27" s="217"/>
      <c r="AX27" s="216"/>
      <c r="AY27" s="217"/>
      <c r="BB27" s="216"/>
      <c r="BC27" s="217"/>
      <c r="BF27" s="216"/>
      <c r="BG27" s="217"/>
      <c r="BJ27" s="216"/>
      <c r="BK27" s="217"/>
      <c r="BM27" s="5" t="s">
        <v>259</v>
      </c>
    </row>
    <row r="28" spans="2:65" ht="15.75" customHeight="1">
      <c r="B28" s="216"/>
      <c r="C28" s="217"/>
      <c r="F28" s="216"/>
      <c r="G28" s="217"/>
      <c r="J28" s="216"/>
      <c r="K28" s="217"/>
      <c r="N28" s="216"/>
      <c r="O28" s="217"/>
      <c r="R28" s="216"/>
      <c r="S28" s="217"/>
      <c r="V28" s="216"/>
      <c r="W28" s="217"/>
      <c r="Z28" s="216"/>
      <c r="AA28" s="217"/>
      <c r="AD28" s="216"/>
      <c r="AE28" s="217"/>
      <c r="AH28" s="216"/>
      <c r="AI28" s="217"/>
      <c r="AL28" s="216"/>
      <c r="AM28" s="217"/>
      <c r="AP28" s="216"/>
      <c r="AQ28" s="217"/>
      <c r="AT28" s="216"/>
      <c r="AU28" s="217"/>
      <c r="AX28" s="216"/>
      <c r="AY28" s="217"/>
      <c r="BB28" s="216"/>
      <c r="BC28" s="217"/>
      <c r="BF28" s="216"/>
      <c r="BG28" s="217"/>
      <c r="BJ28" s="216"/>
      <c r="BK28" s="217"/>
      <c r="BM28" s="5" t="s">
        <v>250</v>
      </c>
    </row>
    <row r="29" spans="2:65" ht="15.75" customHeight="1">
      <c r="B29" s="216"/>
      <c r="C29" s="217"/>
      <c r="F29" s="216"/>
      <c r="G29" s="217"/>
      <c r="J29" s="216"/>
      <c r="K29" s="217"/>
      <c r="N29" s="216"/>
      <c r="O29" s="217"/>
      <c r="R29" s="216"/>
      <c r="S29" s="217"/>
      <c r="V29" s="216"/>
      <c r="W29" s="217"/>
      <c r="Z29" s="216"/>
      <c r="AA29" s="217"/>
      <c r="AD29" s="216"/>
      <c r="AE29" s="217"/>
      <c r="AH29" s="216"/>
      <c r="AI29" s="217"/>
      <c r="AL29" s="216"/>
      <c r="AM29" s="217"/>
      <c r="AP29" s="216"/>
      <c r="AQ29" s="217"/>
      <c r="AT29" s="216"/>
      <c r="AU29" s="217"/>
      <c r="AX29" s="216"/>
      <c r="AY29" s="217"/>
      <c r="BB29" s="216"/>
      <c r="BC29" s="217"/>
      <c r="BF29" s="216"/>
      <c r="BG29" s="217"/>
      <c r="BJ29" s="216"/>
      <c r="BK29" s="217"/>
      <c r="BM29" s="5" t="s">
        <v>285</v>
      </c>
    </row>
    <row r="30" spans="2:65" ht="15.75" customHeight="1">
      <c r="B30" s="216"/>
      <c r="C30" s="217"/>
      <c r="F30" s="216"/>
      <c r="G30" s="217"/>
      <c r="J30" s="216"/>
      <c r="K30" s="217"/>
      <c r="N30" s="216"/>
      <c r="O30" s="217"/>
      <c r="R30" s="216"/>
      <c r="S30" s="217"/>
      <c r="V30" s="216"/>
      <c r="W30" s="217"/>
      <c r="Z30" s="216"/>
      <c r="AA30" s="217"/>
      <c r="AD30" s="216"/>
      <c r="AE30" s="217"/>
      <c r="AH30" s="216"/>
      <c r="AI30" s="217"/>
      <c r="AL30" s="216"/>
      <c r="AM30" s="217"/>
      <c r="AP30" s="216"/>
      <c r="AQ30" s="217"/>
      <c r="AT30" s="216"/>
      <c r="AU30" s="217"/>
      <c r="AX30" s="216"/>
      <c r="AY30" s="217"/>
      <c r="BB30" s="216"/>
      <c r="BC30" s="217"/>
      <c r="BF30" s="216"/>
      <c r="BG30" s="217"/>
      <c r="BJ30" s="216"/>
      <c r="BK30" s="217"/>
      <c r="BM30" s="5" t="s">
        <v>223</v>
      </c>
    </row>
    <row r="31" spans="2:65" ht="15.75" customHeight="1">
      <c r="B31" s="218"/>
      <c r="C31" s="219"/>
      <c r="F31" s="218"/>
      <c r="G31" s="219"/>
      <c r="J31" s="218"/>
      <c r="K31" s="219"/>
      <c r="N31" s="218"/>
      <c r="O31" s="219"/>
      <c r="R31" s="218"/>
      <c r="S31" s="219"/>
      <c r="V31" s="218"/>
      <c r="W31" s="219"/>
      <c r="Z31" s="218"/>
      <c r="AA31" s="219"/>
      <c r="AC31" s="24"/>
      <c r="AD31" s="218"/>
      <c r="AE31" s="219"/>
      <c r="AH31" s="218"/>
      <c r="AI31" s="219"/>
      <c r="AJ31" s="24"/>
      <c r="AL31" s="218"/>
      <c r="AM31" s="219"/>
      <c r="AP31" s="218"/>
      <c r="AQ31" s="219"/>
      <c r="AT31" s="218"/>
      <c r="AU31" s="219"/>
      <c r="AX31" s="218"/>
      <c r="AY31" s="219"/>
      <c r="BB31" s="218"/>
      <c r="BC31" s="219"/>
      <c r="BF31" s="218"/>
      <c r="BG31" s="219"/>
      <c r="BJ31" s="218"/>
      <c r="BK31" s="219"/>
      <c r="BM31" s="5" t="s">
        <v>288</v>
      </c>
    </row>
    <row r="32" spans="2:65" ht="15.75" customHeight="1">
      <c r="B32" s="12"/>
      <c r="C32" s="12"/>
      <c r="D32" s="36"/>
      <c r="E32" s="113"/>
      <c r="F32" s="12"/>
      <c r="G32" s="12"/>
      <c r="H32" s="19"/>
      <c r="I32" s="19"/>
      <c r="J32" s="12"/>
      <c r="K32" s="12"/>
      <c r="L32" s="20"/>
      <c r="M32" s="19"/>
      <c r="N32" s="12"/>
      <c r="O32" s="12"/>
      <c r="P32" s="19"/>
      <c r="R32" s="12"/>
      <c r="S32" s="12"/>
      <c r="T32" s="36"/>
      <c r="U32" s="18"/>
      <c r="V32" s="12"/>
      <c r="W32" s="12"/>
      <c r="X32" s="19"/>
      <c r="Y32" s="19"/>
      <c r="Z32" s="12"/>
      <c r="AA32" s="12"/>
      <c r="AB32" s="120"/>
      <c r="AC32" s="19"/>
      <c r="AD32" s="12"/>
      <c r="AE32" s="12"/>
      <c r="AF32" s="24"/>
      <c r="AG32" s="24"/>
      <c r="AH32" s="12"/>
      <c r="AI32" s="12"/>
      <c r="AJ32" s="36"/>
      <c r="AK32" s="18"/>
      <c r="AL32" s="12"/>
      <c r="AM32" s="12"/>
      <c r="AN32" s="19"/>
      <c r="AO32" s="19"/>
      <c r="AP32" s="12"/>
      <c r="AQ32" s="12"/>
      <c r="AR32" s="120"/>
      <c r="AS32" s="19"/>
      <c r="AT32" s="12"/>
      <c r="AU32" s="12"/>
      <c r="AV32" s="19"/>
      <c r="AX32" s="12"/>
      <c r="AY32" s="12"/>
      <c r="AZ32" s="36"/>
      <c r="BA32" s="113"/>
      <c r="BB32" s="12"/>
      <c r="BC32" s="12"/>
      <c r="BD32" s="19"/>
      <c r="BE32" s="19"/>
      <c r="BF32" s="12"/>
      <c r="BG32" s="12"/>
      <c r="BH32" s="20"/>
      <c r="BI32" s="19"/>
      <c r="BJ32" s="12"/>
      <c r="BK32" s="12"/>
      <c r="BM32" s="5" t="s">
        <v>289</v>
      </c>
    </row>
    <row r="33" spans="2:65" ht="15.75" customHeight="1">
      <c r="B33" s="19"/>
      <c r="C33" s="36"/>
      <c r="D33" s="36"/>
      <c r="E33" s="111"/>
      <c r="F33" s="36"/>
      <c r="G33" s="201" t="s">
        <v>230</v>
      </c>
      <c r="H33" s="201"/>
      <c r="I33" s="201"/>
      <c r="J33" s="201"/>
      <c r="K33" s="36"/>
      <c r="L33" s="34"/>
      <c r="M33" s="36"/>
      <c r="N33" s="36"/>
      <c r="O33" s="24"/>
      <c r="P33" s="24"/>
      <c r="Q33" s="24"/>
      <c r="R33" s="19"/>
      <c r="S33" s="36"/>
      <c r="T33" s="34"/>
      <c r="U33" s="36"/>
      <c r="V33" s="36"/>
      <c r="W33" s="201" t="s">
        <v>230</v>
      </c>
      <c r="X33" s="201"/>
      <c r="Y33" s="201"/>
      <c r="Z33" s="201"/>
      <c r="AA33" s="36"/>
      <c r="AB33" s="119"/>
      <c r="AC33" s="36"/>
      <c r="AD33" s="36"/>
      <c r="AE33" s="24"/>
      <c r="AF33" s="24"/>
      <c r="AG33" s="24"/>
      <c r="AH33" s="19"/>
      <c r="AI33" s="36"/>
      <c r="AJ33" s="34"/>
      <c r="AK33" s="36"/>
      <c r="AL33" s="36"/>
      <c r="AM33" s="201" t="s">
        <v>231</v>
      </c>
      <c r="AN33" s="201"/>
      <c r="AO33" s="201"/>
      <c r="AP33" s="201"/>
      <c r="AQ33" s="36"/>
      <c r="AR33" s="119"/>
      <c r="AS33" s="36"/>
      <c r="AT33" s="36"/>
      <c r="AU33" s="24"/>
      <c r="AV33" s="24"/>
      <c r="AW33" s="24"/>
      <c r="AX33" s="19"/>
      <c r="AY33" s="36"/>
      <c r="AZ33" s="36"/>
      <c r="BA33" s="111"/>
      <c r="BB33" s="36"/>
      <c r="BC33" s="201" t="s">
        <v>231</v>
      </c>
      <c r="BD33" s="201"/>
      <c r="BE33" s="201"/>
      <c r="BF33" s="201"/>
      <c r="BG33" s="36"/>
      <c r="BH33" s="34"/>
      <c r="BI33" s="36"/>
      <c r="BJ33" s="36"/>
      <c r="BK33" s="24"/>
      <c r="BM33" s="5" t="s">
        <v>290</v>
      </c>
    </row>
    <row r="34" spans="3:65" ht="15.75" customHeight="1">
      <c r="C34" s="36"/>
      <c r="D34" s="36"/>
      <c r="E34" s="111"/>
      <c r="F34" s="36"/>
      <c r="G34" s="210">
        <v>0.46527777777777773</v>
      </c>
      <c r="H34" s="210"/>
      <c r="I34" s="210"/>
      <c r="J34" s="210"/>
      <c r="K34" s="31"/>
      <c r="L34" s="28"/>
      <c r="M34" s="31"/>
      <c r="N34" s="31"/>
      <c r="O34" s="24"/>
      <c r="P34" s="24"/>
      <c r="Q34" s="24"/>
      <c r="S34" s="36"/>
      <c r="T34" s="36"/>
      <c r="U34" s="33"/>
      <c r="V34" s="36"/>
      <c r="W34" s="210">
        <v>0.5</v>
      </c>
      <c r="X34" s="210"/>
      <c r="Y34" s="210"/>
      <c r="Z34" s="210"/>
      <c r="AA34" s="31"/>
      <c r="AB34" s="141"/>
      <c r="AC34" s="31"/>
      <c r="AD34" s="31"/>
      <c r="AE34" s="24"/>
      <c r="AF34" s="24"/>
      <c r="AG34" s="24"/>
      <c r="AI34" s="36"/>
      <c r="AJ34" s="36"/>
      <c r="AK34" s="33"/>
      <c r="AL34" s="36"/>
      <c r="AM34" s="205">
        <v>0.4861111111111111</v>
      </c>
      <c r="AN34" s="205"/>
      <c r="AO34" s="205"/>
      <c r="AP34" s="205"/>
      <c r="AQ34" s="31"/>
      <c r="AR34" s="141"/>
      <c r="AS34" s="31"/>
      <c r="AT34" s="31"/>
      <c r="AU34" s="24"/>
      <c r="AV34" s="24"/>
      <c r="AW34" s="24"/>
      <c r="AY34" s="36"/>
      <c r="AZ34" s="36"/>
      <c r="BA34" s="111"/>
      <c r="BB34" s="36"/>
      <c r="BC34" s="205">
        <v>0.5208333333333334</v>
      </c>
      <c r="BD34" s="205"/>
      <c r="BE34" s="205"/>
      <c r="BF34" s="205"/>
      <c r="BG34" s="31"/>
      <c r="BH34" s="28"/>
      <c r="BI34" s="31"/>
      <c r="BJ34" s="31"/>
      <c r="BK34" s="24"/>
      <c r="BM34" s="5" t="s">
        <v>260</v>
      </c>
    </row>
    <row r="35" spans="3:65" ht="15.75" customHeight="1">
      <c r="C35" s="36"/>
      <c r="D35" s="36"/>
      <c r="E35" s="111"/>
      <c r="F35" s="36"/>
      <c r="G35" s="24"/>
      <c r="H35" s="24"/>
      <c r="I35" s="24"/>
      <c r="J35" s="24"/>
      <c r="K35" s="31"/>
      <c r="L35" s="28"/>
      <c r="M35" s="31"/>
      <c r="N35" s="31"/>
      <c r="O35" s="24"/>
      <c r="P35" s="24"/>
      <c r="Q35" s="24"/>
      <c r="S35" s="36"/>
      <c r="T35" s="36"/>
      <c r="U35" s="33"/>
      <c r="V35" s="36"/>
      <c r="W35" s="24"/>
      <c r="X35" s="24"/>
      <c r="Y35" s="24"/>
      <c r="Z35" s="24"/>
      <c r="AA35" s="31"/>
      <c r="AB35" s="141"/>
      <c r="AC35" s="31"/>
      <c r="AD35" s="31"/>
      <c r="AE35" s="24"/>
      <c r="AF35" s="24"/>
      <c r="AG35" s="24"/>
      <c r="AI35" s="36"/>
      <c r="AJ35" s="36"/>
      <c r="AK35" s="33"/>
      <c r="AL35" s="36"/>
      <c r="AM35" s="24"/>
      <c r="AN35" s="24"/>
      <c r="AO35" s="24"/>
      <c r="AP35" s="24"/>
      <c r="AQ35" s="31"/>
      <c r="AR35" s="141"/>
      <c r="AS35" s="31"/>
      <c r="AT35" s="31"/>
      <c r="AU35" s="24"/>
      <c r="AV35" s="24"/>
      <c r="AW35" s="24"/>
      <c r="AY35" s="36"/>
      <c r="AZ35" s="36"/>
      <c r="BA35" s="111"/>
      <c r="BB35" s="36"/>
      <c r="BC35" s="24"/>
      <c r="BD35" s="24"/>
      <c r="BE35" s="24"/>
      <c r="BF35" s="24"/>
      <c r="BG35" s="31"/>
      <c r="BH35" s="28"/>
      <c r="BI35" s="31"/>
      <c r="BJ35" s="31"/>
      <c r="BK35" s="24"/>
      <c r="BM35" s="5" t="s">
        <v>261</v>
      </c>
    </row>
    <row r="36" spans="3:65" ht="15.75" customHeight="1" thickBot="1">
      <c r="C36" s="36"/>
      <c r="D36" s="36"/>
      <c r="E36" s="124"/>
      <c r="F36" s="125"/>
      <c r="G36" s="126"/>
      <c r="H36" s="126"/>
      <c r="I36" s="43"/>
      <c r="J36" s="43"/>
      <c r="K36" s="44"/>
      <c r="L36" s="29"/>
      <c r="M36" s="31"/>
      <c r="N36" s="31"/>
      <c r="O36" s="24"/>
      <c r="P36" s="24"/>
      <c r="Q36" s="24"/>
      <c r="S36" s="36"/>
      <c r="T36" s="36"/>
      <c r="U36" s="35"/>
      <c r="V36" s="39"/>
      <c r="W36" s="43"/>
      <c r="X36" s="43"/>
      <c r="Y36" s="126"/>
      <c r="Z36" s="126"/>
      <c r="AA36" s="142"/>
      <c r="AB36" s="143"/>
      <c r="AC36" s="31"/>
      <c r="AD36" s="31"/>
      <c r="AE36" s="24"/>
      <c r="AF36" s="24"/>
      <c r="AG36" s="24"/>
      <c r="AI36" s="36"/>
      <c r="AJ36" s="36"/>
      <c r="AK36" s="35"/>
      <c r="AL36" s="39"/>
      <c r="AM36" s="43"/>
      <c r="AN36" s="43"/>
      <c r="AO36" s="24"/>
      <c r="AP36" s="24"/>
      <c r="AQ36" s="142"/>
      <c r="AR36" s="143"/>
      <c r="AS36" s="31"/>
      <c r="AT36" s="31"/>
      <c r="AU36" s="24"/>
      <c r="AV36" s="24"/>
      <c r="AW36" s="24"/>
      <c r="AY36" s="36"/>
      <c r="AZ36" s="36"/>
      <c r="BA36" s="124"/>
      <c r="BB36" s="125"/>
      <c r="BC36" s="126"/>
      <c r="BD36" s="126"/>
      <c r="BE36" s="43"/>
      <c r="BF36" s="43"/>
      <c r="BG36" s="44"/>
      <c r="BH36" s="29"/>
      <c r="BI36" s="31"/>
      <c r="BJ36" s="31"/>
      <c r="BK36" s="24"/>
      <c r="BM36" s="5" t="s">
        <v>376</v>
      </c>
    </row>
    <row r="37" spans="3:65" ht="15.75" customHeight="1">
      <c r="C37" s="36"/>
      <c r="D37" s="117">
        <v>2</v>
      </c>
      <c r="E37" s="36"/>
      <c r="F37" s="36"/>
      <c r="G37" s="24"/>
      <c r="H37" s="127"/>
      <c r="I37" s="43"/>
      <c r="J37" s="24"/>
      <c r="K37" s="31"/>
      <c r="L37" s="31"/>
      <c r="M37" s="140">
        <v>1</v>
      </c>
      <c r="N37" s="31"/>
      <c r="O37" s="24"/>
      <c r="P37" s="24"/>
      <c r="Q37" s="24"/>
      <c r="S37" s="36"/>
      <c r="T37" s="117">
        <v>0</v>
      </c>
      <c r="U37" s="36"/>
      <c r="V37" s="36"/>
      <c r="W37" s="24"/>
      <c r="X37" s="146"/>
      <c r="Y37" s="43"/>
      <c r="Z37" s="24"/>
      <c r="AA37" s="31"/>
      <c r="AB37" s="31"/>
      <c r="AC37" s="140">
        <v>3</v>
      </c>
      <c r="AD37" s="31"/>
      <c r="AE37" s="24"/>
      <c r="AF37" s="24"/>
      <c r="AG37" s="24"/>
      <c r="AI37" s="36"/>
      <c r="AJ37" s="117">
        <v>0</v>
      </c>
      <c r="AK37" s="36"/>
      <c r="AL37" s="36"/>
      <c r="AM37" s="24"/>
      <c r="AN37" s="24"/>
      <c r="AO37" s="144"/>
      <c r="AP37" s="145"/>
      <c r="AQ37" s="31"/>
      <c r="AR37" s="31"/>
      <c r="AS37" s="140">
        <v>3</v>
      </c>
      <c r="AT37" s="31"/>
      <c r="AU37" s="24"/>
      <c r="AV37" s="24"/>
      <c r="AW37" s="24"/>
      <c r="AY37" s="36"/>
      <c r="AZ37" s="117">
        <v>5</v>
      </c>
      <c r="BA37" s="36"/>
      <c r="BB37" s="36"/>
      <c r="BC37" s="24"/>
      <c r="BD37" s="24"/>
      <c r="BE37" s="147"/>
      <c r="BF37" s="43"/>
      <c r="BG37" s="31"/>
      <c r="BH37" s="31"/>
      <c r="BI37" s="140">
        <v>3</v>
      </c>
      <c r="BJ37" s="31"/>
      <c r="BK37" s="24"/>
      <c r="BM37" s="5" t="s">
        <v>263</v>
      </c>
    </row>
    <row r="38" spans="3:65" ht="15.75" customHeight="1">
      <c r="C38" s="36"/>
      <c r="D38" s="24"/>
      <c r="E38" s="36"/>
      <c r="F38" s="36"/>
      <c r="G38" s="162" t="s">
        <v>284</v>
      </c>
      <c r="H38" s="163"/>
      <c r="I38" s="163"/>
      <c r="J38" s="164"/>
      <c r="K38" s="31"/>
      <c r="L38" s="31"/>
      <c r="M38" s="31"/>
      <c r="N38" s="31"/>
      <c r="O38" s="24"/>
      <c r="P38" s="24"/>
      <c r="Q38" s="24"/>
      <c r="S38" s="36"/>
      <c r="T38" s="24"/>
      <c r="U38" s="36"/>
      <c r="V38" s="36"/>
      <c r="W38" s="162" t="s">
        <v>261</v>
      </c>
      <c r="X38" s="163"/>
      <c r="Y38" s="163"/>
      <c r="Z38" s="164"/>
      <c r="AA38" s="31"/>
      <c r="AB38" s="31"/>
      <c r="AC38" s="31"/>
      <c r="AD38" s="31"/>
      <c r="AE38" s="24"/>
      <c r="AF38" s="24"/>
      <c r="AG38" s="24"/>
      <c r="AI38" s="36"/>
      <c r="AJ38" s="24"/>
      <c r="AK38" s="36"/>
      <c r="AL38" s="36"/>
      <c r="AM38" s="162" t="s">
        <v>376</v>
      </c>
      <c r="AN38" s="163"/>
      <c r="AO38" s="163"/>
      <c r="AP38" s="164"/>
      <c r="AQ38" s="31"/>
      <c r="AR38" s="31"/>
      <c r="AS38" s="31"/>
      <c r="AT38" s="31"/>
      <c r="AU38" s="24"/>
      <c r="AV38" s="24"/>
      <c r="AW38" s="24"/>
      <c r="AY38" s="36"/>
      <c r="AZ38" s="24"/>
      <c r="BA38" s="36"/>
      <c r="BB38" s="36"/>
      <c r="BC38" s="162" t="s">
        <v>301</v>
      </c>
      <c r="BD38" s="163"/>
      <c r="BE38" s="163"/>
      <c r="BF38" s="164"/>
      <c r="BG38" s="31"/>
      <c r="BH38" s="31"/>
      <c r="BI38" s="31"/>
      <c r="BJ38" s="31"/>
      <c r="BK38" s="24"/>
      <c r="BM38" s="5" t="s">
        <v>269</v>
      </c>
    </row>
    <row r="39" spans="3:65" ht="13.5" customHeight="1">
      <c r="C39" s="24"/>
      <c r="D39" s="24"/>
      <c r="E39" s="24"/>
      <c r="F39" s="24"/>
      <c r="G39" s="31"/>
      <c r="H39" s="31"/>
      <c r="I39" s="31"/>
      <c r="J39" s="31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31"/>
      <c r="X39" s="31"/>
      <c r="Y39" s="31"/>
      <c r="Z39" s="3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31"/>
      <c r="AN39" s="31"/>
      <c r="AO39" s="31"/>
      <c r="AP39" s="31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31"/>
      <c r="BD39" s="31"/>
      <c r="BE39" s="31"/>
      <c r="BF39" s="31"/>
      <c r="BG39" s="24"/>
      <c r="BH39" s="24"/>
      <c r="BI39" s="24"/>
      <c r="BJ39" s="24"/>
      <c r="BM39" s="5" t="s">
        <v>251</v>
      </c>
    </row>
    <row r="40" spans="3:65" ht="13.5" customHeight="1">
      <c r="C40" s="24"/>
      <c r="D40" s="24"/>
      <c r="E40" s="24"/>
      <c r="F40" s="24"/>
      <c r="G40" s="31"/>
      <c r="H40" s="31"/>
      <c r="I40" s="31"/>
      <c r="J40" s="31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31"/>
      <c r="X40" s="31"/>
      <c r="Y40" s="31"/>
      <c r="Z40" s="31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31"/>
      <c r="AN40" s="31"/>
      <c r="AO40" s="31"/>
      <c r="AP40" s="31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31"/>
      <c r="BD40" s="31"/>
      <c r="BE40" s="31"/>
      <c r="BF40" s="31"/>
      <c r="BG40" s="24"/>
      <c r="BH40" s="24"/>
      <c r="BI40" s="24"/>
      <c r="BJ40" s="24"/>
      <c r="BM40" s="5" t="s">
        <v>271</v>
      </c>
    </row>
    <row r="41" spans="3:65" ht="13.5" customHeight="1">
      <c r="C41" s="24"/>
      <c r="D41" s="24"/>
      <c r="E41" s="24"/>
      <c r="F41" s="24"/>
      <c r="G41" s="31"/>
      <c r="H41" s="31"/>
      <c r="I41" s="31"/>
      <c r="J41" s="31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31"/>
      <c r="X41" s="31"/>
      <c r="Y41" s="31"/>
      <c r="Z41" s="31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31"/>
      <c r="AN41" s="31"/>
      <c r="AO41" s="31"/>
      <c r="AP41" s="31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31"/>
      <c r="BD41" s="31"/>
      <c r="BE41" s="31"/>
      <c r="BF41" s="31"/>
      <c r="BG41" s="24"/>
      <c r="BH41" s="24"/>
      <c r="BI41" s="24"/>
      <c r="BJ41" s="24"/>
      <c r="BM41" s="5" t="s">
        <v>178</v>
      </c>
    </row>
    <row r="42" spans="3:65" ht="13.5" customHeight="1">
      <c r="C42" s="24"/>
      <c r="D42" s="24"/>
      <c r="E42" s="24"/>
      <c r="F42" s="24"/>
      <c r="G42" s="31"/>
      <c r="H42" s="31"/>
      <c r="I42" s="31"/>
      <c r="J42" s="31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31"/>
      <c r="X42" s="31"/>
      <c r="Y42" s="31"/>
      <c r="Z42" s="31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31"/>
      <c r="AN42" s="31"/>
      <c r="AO42" s="31"/>
      <c r="AP42" s="31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31"/>
      <c r="BD42" s="31"/>
      <c r="BE42" s="31"/>
      <c r="BF42" s="31"/>
      <c r="BG42" s="24"/>
      <c r="BH42" s="24"/>
      <c r="BI42" s="24"/>
      <c r="BJ42" s="24"/>
      <c r="BM42" s="5" t="s">
        <v>375</v>
      </c>
    </row>
    <row r="43" spans="3:65" ht="13.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19"/>
      <c r="AD43" s="19"/>
      <c r="AE43" s="19"/>
      <c r="AF43" s="19"/>
      <c r="AG43" s="19"/>
      <c r="AH43" s="19"/>
      <c r="AI43" s="19"/>
      <c r="AJ43" s="19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M43" s="5" t="s">
        <v>292</v>
      </c>
    </row>
    <row r="44" spans="3:65" ht="13.5" customHeight="1">
      <c r="C44" s="24"/>
      <c r="D44" s="1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M44" s="5" t="s">
        <v>293</v>
      </c>
    </row>
    <row r="45" spans="5:65" ht="13.5" customHeight="1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BM45" s="5" t="s">
        <v>294</v>
      </c>
    </row>
    <row r="46" ht="13.5" customHeight="1">
      <c r="BM46" s="5" t="s">
        <v>279</v>
      </c>
    </row>
    <row r="47" ht="13.5" customHeight="1">
      <c r="BM47" s="5" t="s">
        <v>280</v>
      </c>
    </row>
    <row r="48" ht="13.5" customHeight="1">
      <c r="BM48" s="5" t="s">
        <v>239</v>
      </c>
    </row>
    <row r="49" ht="13.5" customHeight="1">
      <c r="BM49" s="2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</sheetData>
  <sheetProtection/>
  <mergeCells count="98">
    <mergeCell ref="AL26:AM31"/>
    <mergeCell ref="AD26:AE31"/>
    <mergeCell ref="G18:J18"/>
    <mergeCell ref="AM18:AP18"/>
    <mergeCell ref="G19:J19"/>
    <mergeCell ref="R26:S31"/>
    <mergeCell ref="G4:M4"/>
    <mergeCell ref="G5:M5"/>
    <mergeCell ref="G6:M6"/>
    <mergeCell ref="G7:M7"/>
    <mergeCell ref="W34:Z34"/>
    <mergeCell ref="Z26:AA31"/>
    <mergeCell ref="BC38:BF38"/>
    <mergeCell ref="W38:Z38"/>
    <mergeCell ref="G34:J34"/>
    <mergeCell ref="G33:J33"/>
    <mergeCell ref="B26:C31"/>
    <mergeCell ref="F26:G31"/>
    <mergeCell ref="J26:K31"/>
    <mergeCell ref="N26:O31"/>
    <mergeCell ref="G38:J38"/>
    <mergeCell ref="AM34:AP34"/>
    <mergeCell ref="AT25:AU25"/>
    <mergeCell ref="AM33:AP33"/>
    <mergeCell ref="AM38:AP38"/>
    <mergeCell ref="V26:W31"/>
    <mergeCell ref="BC33:BF33"/>
    <mergeCell ref="BC34:BF34"/>
    <mergeCell ref="BF26:BG31"/>
    <mergeCell ref="AX26:AY31"/>
    <mergeCell ref="W33:Z33"/>
    <mergeCell ref="C7:E7"/>
    <mergeCell ref="A14:E15"/>
    <mergeCell ref="O14:R14"/>
    <mergeCell ref="AM14:AP14"/>
    <mergeCell ref="C5:E5"/>
    <mergeCell ref="AX7:BG7"/>
    <mergeCell ref="AE6:AH6"/>
    <mergeCell ref="AD8:AI8"/>
    <mergeCell ref="N13:S13"/>
    <mergeCell ref="A1:BK1"/>
    <mergeCell ref="AC3:AJ3"/>
    <mergeCell ref="G14:J14"/>
    <mergeCell ref="W14:Z14"/>
    <mergeCell ref="BC14:BF14"/>
    <mergeCell ref="C6:E6"/>
    <mergeCell ref="AX3:BK3"/>
    <mergeCell ref="C4:E4"/>
    <mergeCell ref="AD5:AI5"/>
    <mergeCell ref="AX6:BK6"/>
    <mergeCell ref="BJ26:BK31"/>
    <mergeCell ref="AY23:BB23"/>
    <mergeCell ref="AT26:AU31"/>
    <mergeCell ref="BB26:BC31"/>
    <mergeCell ref="BJ25:BK25"/>
    <mergeCell ref="AA23:AD23"/>
    <mergeCell ref="AQ23:AT23"/>
    <mergeCell ref="AH25:AI25"/>
    <mergeCell ref="AP26:AQ31"/>
    <mergeCell ref="AH26:AI31"/>
    <mergeCell ref="B25:C25"/>
    <mergeCell ref="F25:G25"/>
    <mergeCell ref="K22:N22"/>
    <mergeCell ref="AI22:AL22"/>
    <mergeCell ref="BG23:BJ23"/>
    <mergeCell ref="C22:F22"/>
    <mergeCell ref="AA22:AD22"/>
    <mergeCell ref="AD25:AE25"/>
    <mergeCell ref="C23:F23"/>
    <mergeCell ref="AX25:AY25"/>
    <mergeCell ref="Z25:AA25"/>
    <mergeCell ref="J25:K25"/>
    <mergeCell ref="K23:N23"/>
    <mergeCell ref="W18:Z18"/>
    <mergeCell ref="R25:S25"/>
    <mergeCell ref="BG22:BJ22"/>
    <mergeCell ref="BB25:BC25"/>
    <mergeCell ref="BF25:BG25"/>
    <mergeCell ref="AL25:AM25"/>
    <mergeCell ref="AP25:AQ25"/>
    <mergeCell ref="BC19:BF19"/>
    <mergeCell ref="AE11:AH11"/>
    <mergeCell ref="BC18:BF18"/>
    <mergeCell ref="AU14:AX14"/>
    <mergeCell ref="AU15:AX15"/>
    <mergeCell ref="N25:O25"/>
    <mergeCell ref="V25:W25"/>
    <mergeCell ref="S23:V23"/>
    <mergeCell ref="AI23:AL23"/>
    <mergeCell ref="AM19:AP19"/>
    <mergeCell ref="AD10:AI10"/>
    <mergeCell ref="S22:V22"/>
    <mergeCell ref="AY22:BB22"/>
    <mergeCell ref="AQ22:AT22"/>
    <mergeCell ref="AT13:AY13"/>
    <mergeCell ref="AL4:AU4"/>
    <mergeCell ref="W19:Z19"/>
    <mergeCell ref="AX4:BK4"/>
  </mergeCells>
  <dataValidations count="1">
    <dataValidation type="list" allowBlank="1" showInputMessage="1" showErrorMessage="1" sqref="AK38:AM38 S34:S38 AA38:AC38 AI34:AL36 AD26 AZ34:BB36 K38:N38 D32 AQ38:AT38 AQ34:AT36 AA35:AC36 AI38 AH26 BJ26:BK31 F26:G31 J26:K31 N26:O31 R26:S31 V26:W31 Z26:AA31 AL26:AM31 AP26:AQ31 AT26:AU31 BB26:BC31 G14 AX26:AY31 T32 U38:W38 AC31 W14 C38 E38:G38 C34:F36 AZ32 K34:N36 AJ31:AJ32 AY34:AY38 BG38:BI38 AM14 BC14 AD35:AD38 T34:V36 BJ35:BJ38 BG35:BI36 BA38:BC38">
      <formula1>$BM$9:$BM$49</formula1>
    </dataValidation>
  </dataValidations>
  <printOptions verticalCentered="1"/>
  <pageMargins left="0.26" right="0" top="0.26" bottom="0.2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K2f</cp:lastModifiedBy>
  <cp:lastPrinted>2014-09-14T07:10:30Z</cp:lastPrinted>
  <dcterms:created xsi:type="dcterms:W3CDTF">1997-01-08T22:48:59Z</dcterms:created>
  <dcterms:modified xsi:type="dcterms:W3CDTF">2014-09-21T10:41:54Z</dcterms:modified>
  <cp:category/>
  <cp:version/>
  <cp:contentType/>
  <cp:contentStatus/>
</cp:coreProperties>
</file>