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40" activeTab="0"/>
  </bookViews>
  <sheets>
    <sheet name="2次予選" sheetId="1" r:id="rId1"/>
    <sheet name="星取表" sheetId="2" r:id="rId2"/>
  </sheets>
  <definedNames/>
  <calcPr fullCalcOnLoad="1"/>
</workbook>
</file>

<file path=xl/sharedStrings.xml><?xml version="1.0" encoding="utf-8"?>
<sst xmlns="http://schemas.openxmlformats.org/spreadsheetml/2006/main" count="466" uniqueCount="188">
  <si>
    <t>ＶＳ</t>
  </si>
  <si>
    <t>Ａ３</t>
  </si>
  <si>
    <t>Ａ1</t>
  </si>
  <si>
    <t>Ａ2</t>
  </si>
  <si>
    <t>Ａ3</t>
  </si>
  <si>
    <t>Ａ4</t>
  </si>
  <si>
    <t>Ａ5</t>
  </si>
  <si>
    <t>会場</t>
  </si>
  <si>
    <t>Ａ1</t>
  </si>
  <si>
    <t>※</t>
  </si>
  <si>
    <t>№</t>
  </si>
  <si>
    <t>10：00～</t>
  </si>
  <si>
    <t>Ａ３</t>
  </si>
  <si>
    <t>Ａ４</t>
  </si>
  <si>
    <t>11：00～</t>
  </si>
  <si>
    <t>12：00～</t>
  </si>
  <si>
    <t>13：00～</t>
  </si>
  <si>
    <t>14：00～</t>
  </si>
  <si>
    <t>Ｂ１</t>
  </si>
  <si>
    <t>Ｂ２</t>
  </si>
  <si>
    <t>Ｂ３</t>
  </si>
  <si>
    <t>Ｂ４</t>
  </si>
  <si>
    <t>Ｂ５</t>
  </si>
  <si>
    <t>Ｃ1</t>
  </si>
  <si>
    <t>Ｃ2</t>
  </si>
  <si>
    <t>Ｃ3</t>
  </si>
  <si>
    <t>Ｃ4</t>
  </si>
  <si>
    <t>Ｃ5</t>
  </si>
  <si>
    <t>Ｄ1</t>
  </si>
  <si>
    <t>Ｄ2</t>
  </si>
  <si>
    <t>Ｄ3</t>
  </si>
  <si>
    <t>Ｄ4</t>
  </si>
  <si>
    <t>Ｄ5</t>
  </si>
  <si>
    <t>Ａ２</t>
  </si>
  <si>
    <t>Ａ4</t>
  </si>
  <si>
    <t>Ａ５</t>
  </si>
  <si>
    <t>Ａ2</t>
  </si>
  <si>
    <t>Ａ</t>
  </si>
  <si>
    <t>Ｂ</t>
  </si>
  <si>
    <t>C</t>
  </si>
  <si>
    <t>Ｄ</t>
  </si>
  <si>
    <t>Ｂ３</t>
  </si>
  <si>
    <t>Ｂ４</t>
  </si>
  <si>
    <t>Ｂ1</t>
  </si>
  <si>
    <t>Ｂ２</t>
  </si>
  <si>
    <t>Ｂ５</t>
  </si>
  <si>
    <t>Ｃ３</t>
  </si>
  <si>
    <t>Ｃ4</t>
  </si>
  <si>
    <t>Ｃ2</t>
  </si>
  <si>
    <t>Ｃ４</t>
  </si>
  <si>
    <t>Ｃ２</t>
  </si>
  <si>
    <t>Ｃ５</t>
  </si>
  <si>
    <t>Ｄ3</t>
  </si>
  <si>
    <t>Ｄ4</t>
  </si>
  <si>
    <t>Ｄ2</t>
  </si>
  <si>
    <t>Ｄ４</t>
  </si>
  <si>
    <t>Ｄ２</t>
  </si>
  <si>
    <t>Ｄ５</t>
  </si>
  <si>
    <t>Ｄ３</t>
  </si>
  <si>
    <t>Ａ1</t>
  </si>
  <si>
    <t>Ａ３</t>
  </si>
  <si>
    <t>Ａ４</t>
  </si>
  <si>
    <t>Ｂ２</t>
  </si>
  <si>
    <t>Ｂ５</t>
  </si>
  <si>
    <t>Ｂ３</t>
  </si>
  <si>
    <t>Ｂ４</t>
  </si>
  <si>
    <t>Ｃ２</t>
  </si>
  <si>
    <t>Ｃ５</t>
  </si>
  <si>
    <t>Ｃ1</t>
  </si>
  <si>
    <t>Ｃ３</t>
  </si>
  <si>
    <t>Ｃ４</t>
  </si>
  <si>
    <t>Ｄ2</t>
  </si>
  <si>
    <t>Ｄ1</t>
  </si>
  <si>
    <t>Ｄ3</t>
  </si>
  <si>
    <t>Ｄ５</t>
  </si>
  <si>
    <t>Ｄ３</t>
  </si>
  <si>
    <t>Ｄ４</t>
  </si>
  <si>
    <t>を手動で入力する。</t>
  </si>
  <si>
    <t>負け＝●</t>
  </si>
  <si>
    <t>引分け＝△</t>
  </si>
  <si>
    <t>勝ち＝○</t>
  </si>
  <si>
    <t>得点・失点は、別シートの組合せ表に入力すれば自動的に記入されます。</t>
  </si>
  <si>
    <t>順位</t>
  </si>
  <si>
    <t>差</t>
  </si>
  <si>
    <t>失点</t>
  </si>
  <si>
    <t>得点</t>
  </si>
  <si>
    <t>負</t>
  </si>
  <si>
    <t>分</t>
  </si>
  <si>
    <t>勝</t>
  </si>
  <si>
    <t>勝点</t>
  </si>
  <si>
    <t>Ａブロック</t>
  </si>
  <si>
    <t>岩沼</t>
  </si>
  <si>
    <t>鹿折ＦＣ</t>
  </si>
  <si>
    <t>2009.6.20～21</t>
  </si>
  <si>
    <t>第３３回　全日本少年サッカー大会宮城県大会　　２次予選</t>
  </si>
  <si>
    <t>２次リーグ（２０分ハーフ）　　６月２０日（土）</t>
  </si>
  <si>
    <t>２次リーグ（２０分ハーフ）　　６月２１日（日）</t>
  </si>
  <si>
    <t>A1</t>
  </si>
  <si>
    <t>E1</t>
  </si>
  <si>
    <t>D1</t>
  </si>
  <si>
    <t>H2</t>
  </si>
  <si>
    <t>W4</t>
  </si>
  <si>
    <t>B1</t>
  </si>
  <si>
    <t>F1</t>
  </si>
  <si>
    <t>C2</t>
  </si>
  <si>
    <t>G2</t>
  </si>
  <si>
    <t>W3</t>
  </si>
  <si>
    <t>C1</t>
  </si>
  <si>
    <t>G1</t>
  </si>
  <si>
    <t>B2</t>
  </si>
  <si>
    <t>F2</t>
  </si>
  <si>
    <t>W2</t>
  </si>
  <si>
    <t>H1</t>
  </si>
  <si>
    <t>A2</t>
  </si>
  <si>
    <t>E2</t>
  </si>
  <si>
    <t>W1</t>
  </si>
  <si>
    <t>石巻フットボール場　②</t>
  </si>
  <si>
    <t>石巻フットボール場　①</t>
  </si>
  <si>
    <t>Bブロック</t>
  </si>
  <si>
    <t>Cブロック</t>
  </si>
  <si>
    <t>Dブロック</t>
  </si>
  <si>
    <t>ブロック</t>
  </si>
  <si>
    <t>ＪＥＦ</t>
  </si>
  <si>
    <t>やまもと</t>
  </si>
  <si>
    <t>わたり</t>
  </si>
  <si>
    <t>館腰</t>
  </si>
  <si>
    <t>玉浦</t>
  </si>
  <si>
    <t>茂庭台</t>
  </si>
  <si>
    <t>仙台中田</t>
  </si>
  <si>
    <t>四郎丸</t>
  </si>
  <si>
    <t>人来田</t>
  </si>
  <si>
    <t>岩切</t>
  </si>
  <si>
    <t>S・KSC</t>
  </si>
  <si>
    <t>古城FC</t>
  </si>
  <si>
    <t>湊</t>
  </si>
  <si>
    <t>デポルテ</t>
  </si>
  <si>
    <t>広渕</t>
  </si>
  <si>
    <t>エスペランサ</t>
  </si>
  <si>
    <t>気仙沼</t>
  </si>
  <si>
    <t>古川杉の子</t>
  </si>
  <si>
    <t>あすなろ</t>
  </si>
  <si>
    <t>松山</t>
  </si>
  <si>
    <t>NANGO</t>
  </si>
  <si>
    <t>多賀城FC</t>
  </si>
  <si>
    <t>塩釜FC</t>
  </si>
  <si>
    <t>富ケ丘</t>
  </si>
  <si>
    <t>大郷SC</t>
  </si>
  <si>
    <t>ベガルタ</t>
  </si>
  <si>
    <t>REDEAST</t>
  </si>
  <si>
    <t>ジュニオール</t>
  </si>
  <si>
    <t>虹の丘</t>
  </si>
  <si>
    <t>寺岡</t>
  </si>
  <si>
    <t>シューレFC</t>
  </si>
  <si>
    <t>YMCA</t>
  </si>
  <si>
    <t>ASK</t>
  </si>
  <si>
    <t>台原</t>
  </si>
  <si>
    <t>北仙台</t>
  </si>
  <si>
    <t>D2</t>
  </si>
  <si>
    <t>ベガルタ</t>
  </si>
  <si>
    <t>REDEAST</t>
  </si>
  <si>
    <t>なかのFC</t>
  </si>
  <si>
    <t>なかのFC</t>
  </si>
  <si>
    <t>開北FC</t>
  </si>
  <si>
    <t>アバンツァーレ</t>
  </si>
  <si>
    <t>アバンツァーレ</t>
  </si>
  <si>
    <t>YMCA</t>
  </si>
  <si>
    <t>ＪＥＦ</t>
  </si>
  <si>
    <t>デポルテ</t>
  </si>
  <si>
    <t>ジュニオール</t>
  </si>
  <si>
    <t>やまもと</t>
  </si>
  <si>
    <t>シューレFC</t>
  </si>
  <si>
    <t>東六クラブ</t>
  </si>
  <si>
    <t>海岸公園運動広場G　①</t>
  </si>
  <si>
    <t>海岸公園運動広場G　②</t>
  </si>
  <si>
    <t>2009年　6月20、21日</t>
  </si>
  <si>
    <t>-</t>
  </si>
  <si>
    <t>Ｂブロック</t>
  </si>
  <si>
    <t>Ｃブロック</t>
  </si>
  <si>
    <t>Ｄブロック</t>
  </si>
  <si>
    <t>○</t>
  </si>
  <si>
    <t>●</t>
  </si>
  <si>
    <t>△</t>
  </si>
  <si>
    <t>○</t>
  </si>
  <si>
    <t>●</t>
  </si>
  <si>
    <t>●</t>
  </si>
  <si>
    <t>○</t>
  </si>
  <si>
    <t>△</t>
  </si>
  <si>
    <t>第３３回　全日本少年サッカー大会　宮城県大会　　２次予選結果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</si>
</sst>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丸ｺﾞｼｯｸM-PRO"/>
      <family val="3"/>
    </font>
    <font>
      <sz val="11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2"/>
      <name val="HG丸ｺﾞｼｯｸM-PRO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zoomScalePageLayoutView="0" workbookViewId="0" topLeftCell="A26">
      <selection activeCell="B27" sqref="B27"/>
    </sheetView>
  </sheetViews>
  <sheetFormatPr defaultColWidth="9.00390625" defaultRowHeight="13.5"/>
  <cols>
    <col min="1" max="1" width="2.375" style="1" customWidth="1"/>
    <col min="2" max="2" width="7.75390625" style="1" customWidth="1"/>
    <col min="3" max="3" width="3.625" style="1" customWidth="1"/>
    <col min="4" max="4" width="4.625" style="1" customWidth="1"/>
    <col min="5" max="7" width="4.25390625" style="1" customWidth="1"/>
    <col min="8" max="8" width="3.625" style="1" customWidth="1"/>
    <col min="9" max="9" width="4.625" style="1" customWidth="1"/>
    <col min="10" max="12" width="4.25390625" style="1" customWidth="1"/>
    <col min="13" max="13" width="3.625" style="1" customWidth="1"/>
    <col min="14" max="14" width="4.625" style="1" customWidth="1"/>
    <col min="15" max="17" width="4.25390625" style="1" customWidth="1"/>
    <col min="18" max="18" width="3.625" style="1" customWidth="1"/>
    <col min="19" max="19" width="4.625" style="1" customWidth="1"/>
    <col min="20" max="22" width="4.25390625" style="1" customWidth="1"/>
    <col min="23" max="23" width="3.375" style="1" customWidth="1"/>
    <col min="24" max="31" width="6.375" style="1" customWidth="1"/>
    <col min="32" max="16384" width="9.00390625" style="1" customWidth="1"/>
  </cols>
  <sheetData>
    <row r="1" spans="1:22" ht="25.5" customHeight="1">
      <c r="A1" s="71" t="s">
        <v>187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5.5" customHeight="1">
      <c r="A2" s="67" t="s">
        <v>174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3:22" s="2" customFormat="1" ht="21" customHeight="1">
      <c r="C3" s="62" t="s">
        <v>90</v>
      </c>
      <c r="D3" s="62"/>
      <c r="E3" s="62"/>
      <c r="F3" s="62"/>
      <c r="G3" s="62"/>
      <c r="H3" s="62" t="s">
        <v>118</v>
      </c>
      <c r="I3" s="62"/>
      <c r="J3" s="62"/>
      <c r="K3" s="62"/>
      <c r="L3" s="62"/>
      <c r="M3" s="62" t="s">
        <v>119</v>
      </c>
      <c r="N3" s="62"/>
      <c r="O3" s="62"/>
      <c r="P3" s="62"/>
      <c r="Q3" s="62"/>
      <c r="R3" s="62" t="s">
        <v>120</v>
      </c>
      <c r="S3" s="62"/>
      <c r="T3" s="62"/>
      <c r="U3" s="62"/>
      <c r="V3" s="62"/>
    </row>
    <row r="4" spans="3:25" s="2" customFormat="1" ht="25.5" customHeight="1">
      <c r="C4" s="5" t="s">
        <v>8</v>
      </c>
      <c r="D4" s="5" t="s">
        <v>97</v>
      </c>
      <c r="E4" s="62" t="s">
        <v>158</v>
      </c>
      <c r="F4" s="62"/>
      <c r="G4" s="62"/>
      <c r="H4" s="5" t="s">
        <v>18</v>
      </c>
      <c r="I4" s="5" t="s">
        <v>102</v>
      </c>
      <c r="J4" s="62" t="s">
        <v>143</v>
      </c>
      <c r="K4" s="62"/>
      <c r="L4" s="62"/>
      <c r="M4" s="5" t="s">
        <v>23</v>
      </c>
      <c r="N4" s="5" t="s">
        <v>107</v>
      </c>
      <c r="O4" s="62" t="s">
        <v>159</v>
      </c>
      <c r="P4" s="62"/>
      <c r="Q4" s="62"/>
      <c r="R4" s="5" t="s">
        <v>28</v>
      </c>
      <c r="S4" s="5" t="s">
        <v>99</v>
      </c>
      <c r="T4" s="68" t="s">
        <v>163</v>
      </c>
      <c r="U4" s="69"/>
      <c r="V4" s="70"/>
      <c r="X4" s="8"/>
      <c r="Y4" s="8"/>
    </row>
    <row r="5" spans="3:22" s="2" customFormat="1" ht="25.5" customHeight="1">
      <c r="C5" s="5" t="s">
        <v>3</v>
      </c>
      <c r="D5" s="5" t="s">
        <v>98</v>
      </c>
      <c r="E5" s="62" t="s">
        <v>91</v>
      </c>
      <c r="F5" s="62"/>
      <c r="G5" s="62"/>
      <c r="H5" s="5" t="s">
        <v>19</v>
      </c>
      <c r="I5" s="5" t="s">
        <v>103</v>
      </c>
      <c r="J5" s="62" t="s">
        <v>139</v>
      </c>
      <c r="K5" s="62"/>
      <c r="L5" s="62"/>
      <c r="M5" s="5" t="s">
        <v>24</v>
      </c>
      <c r="N5" s="5" t="s">
        <v>108</v>
      </c>
      <c r="O5" s="62" t="s">
        <v>168</v>
      </c>
      <c r="P5" s="62"/>
      <c r="Q5" s="62"/>
      <c r="R5" s="5" t="s">
        <v>29</v>
      </c>
      <c r="S5" s="5" t="s">
        <v>112</v>
      </c>
      <c r="T5" s="68" t="s">
        <v>170</v>
      </c>
      <c r="U5" s="69"/>
      <c r="V5" s="70"/>
    </row>
    <row r="6" spans="3:22" s="2" customFormat="1" ht="25.5" customHeight="1">
      <c r="C6" s="5" t="s">
        <v>4</v>
      </c>
      <c r="D6" s="5" t="s">
        <v>157</v>
      </c>
      <c r="E6" s="62" t="s">
        <v>165</v>
      </c>
      <c r="F6" s="62"/>
      <c r="G6" s="62"/>
      <c r="H6" s="5" t="s">
        <v>20</v>
      </c>
      <c r="I6" s="5" t="s">
        <v>104</v>
      </c>
      <c r="J6" s="62" t="s">
        <v>160</v>
      </c>
      <c r="K6" s="62"/>
      <c r="L6" s="62"/>
      <c r="M6" s="5" t="s">
        <v>25</v>
      </c>
      <c r="N6" s="5" t="s">
        <v>109</v>
      </c>
      <c r="O6" s="62" t="s">
        <v>150</v>
      </c>
      <c r="P6" s="62"/>
      <c r="Q6" s="62"/>
      <c r="R6" s="5" t="s">
        <v>30</v>
      </c>
      <c r="S6" s="5" t="s">
        <v>113</v>
      </c>
      <c r="T6" s="68" t="s">
        <v>145</v>
      </c>
      <c r="U6" s="69"/>
      <c r="V6" s="70"/>
    </row>
    <row r="7" spans="3:22" s="2" customFormat="1" ht="25.5" customHeight="1">
      <c r="C7" s="5" t="s">
        <v>5</v>
      </c>
      <c r="D7" s="5" t="s">
        <v>100</v>
      </c>
      <c r="E7" s="62" t="s">
        <v>144</v>
      </c>
      <c r="F7" s="62"/>
      <c r="G7" s="62"/>
      <c r="H7" s="5" t="s">
        <v>21</v>
      </c>
      <c r="I7" s="5" t="s">
        <v>105</v>
      </c>
      <c r="J7" s="62" t="s">
        <v>169</v>
      </c>
      <c r="K7" s="62"/>
      <c r="L7" s="62"/>
      <c r="M7" s="5" t="s">
        <v>26</v>
      </c>
      <c r="N7" s="5" t="s">
        <v>110</v>
      </c>
      <c r="O7" s="62" t="s">
        <v>127</v>
      </c>
      <c r="P7" s="62"/>
      <c r="Q7" s="62"/>
      <c r="R7" s="5" t="s">
        <v>31</v>
      </c>
      <c r="S7" s="5" t="s">
        <v>114</v>
      </c>
      <c r="T7" s="68" t="s">
        <v>167</v>
      </c>
      <c r="U7" s="69"/>
      <c r="V7" s="70"/>
    </row>
    <row r="8" spans="3:22" s="2" customFormat="1" ht="25.5" customHeight="1">
      <c r="C8" s="5" t="s">
        <v>6</v>
      </c>
      <c r="D8" s="5" t="s">
        <v>101</v>
      </c>
      <c r="E8" s="62" t="s">
        <v>166</v>
      </c>
      <c r="F8" s="62"/>
      <c r="G8" s="62"/>
      <c r="H8" s="5" t="s">
        <v>22</v>
      </c>
      <c r="I8" s="5" t="s">
        <v>106</v>
      </c>
      <c r="J8" s="62" t="s">
        <v>133</v>
      </c>
      <c r="K8" s="62"/>
      <c r="L8" s="62"/>
      <c r="M8" s="5" t="s">
        <v>27</v>
      </c>
      <c r="N8" s="5" t="s">
        <v>111</v>
      </c>
      <c r="O8" s="62" t="s">
        <v>162</v>
      </c>
      <c r="P8" s="62"/>
      <c r="Q8" s="62"/>
      <c r="R8" s="5" t="s">
        <v>32</v>
      </c>
      <c r="S8" s="5" t="s">
        <v>115</v>
      </c>
      <c r="T8" s="68" t="s">
        <v>171</v>
      </c>
      <c r="U8" s="69"/>
      <c r="V8" s="70"/>
    </row>
    <row r="9" spans="3:4" s="2" customFormat="1" ht="29.25" customHeight="1">
      <c r="C9" s="3" t="s">
        <v>9</v>
      </c>
      <c r="D9" s="4" t="s">
        <v>95</v>
      </c>
    </row>
    <row r="10" spans="1:22" s="2" customFormat="1" ht="15" customHeight="1">
      <c r="A10" s="62" t="s">
        <v>10</v>
      </c>
      <c r="B10" s="5" t="s">
        <v>121</v>
      </c>
      <c r="C10" s="62" t="s">
        <v>37</v>
      </c>
      <c r="D10" s="62"/>
      <c r="E10" s="62"/>
      <c r="F10" s="62"/>
      <c r="G10" s="62"/>
      <c r="H10" s="62" t="s">
        <v>38</v>
      </c>
      <c r="I10" s="62"/>
      <c r="J10" s="62"/>
      <c r="K10" s="62"/>
      <c r="L10" s="62"/>
      <c r="M10" s="62" t="s">
        <v>39</v>
      </c>
      <c r="N10" s="62"/>
      <c r="O10" s="62"/>
      <c r="P10" s="62"/>
      <c r="Q10" s="62"/>
      <c r="R10" s="68" t="s">
        <v>40</v>
      </c>
      <c r="S10" s="69"/>
      <c r="T10" s="69"/>
      <c r="U10" s="69"/>
      <c r="V10" s="70"/>
    </row>
    <row r="11" spans="1:24" s="2" customFormat="1" ht="21" customHeight="1">
      <c r="A11" s="62"/>
      <c r="B11" s="5" t="s">
        <v>7</v>
      </c>
      <c r="C11" s="62" t="s">
        <v>172</v>
      </c>
      <c r="D11" s="62"/>
      <c r="E11" s="62"/>
      <c r="F11" s="62"/>
      <c r="G11" s="62"/>
      <c r="H11" s="62" t="s">
        <v>173</v>
      </c>
      <c r="I11" s="62"/>
      <c r="J11" s="62"/>
      <c r="K11" s="62"/>
      <c r="L11" s="62"/>
      <c r="M11" s="62" t="s">
        <v>117</v>
      </c>
      <c r="N11" s="62"/>
      <c r="O11" s="62"/>
      <c r="P11" s="62"/>
      <c r="Q11" s="62"/>
      <c r="R11" s="62" t="s">
        <v>116</v>
      </c>
      <c r="S11" s="62"/>
      <c r="T11" s="62"/>
      <c r="U11" s="62"/>
      <c r="V11" s="62"/>
      <c r="X11" s="4" t="s">
        <v>122</v>
      </c>
    </row>
    <row r="12" spans="1:24" s="2" customFormat="1" ht="16.5" customHeight="1">
      <c r="A12" s="62">
        <v>1</v>
      </c>
      <c r="B12" s="62" t="s">
        <v>11</v>
      </c>
      <c r="C12" s="58" t="s">
        <v>36</v>
      </c>
      <c r="D12" s="59"/>
      <c r="E12" s="59" t="s">
        <v>0</v>
      </c>
      <c r="F12" s="59" t="s">
        <v>35</v>
      </c>
      <c r="G12" s="66"/>
      <c r="H12" s="58" t="s">
        <v>62</v>
      </c>
      <c r="I12" s="59"/>
      <c r="J12" s="59" t="s">
        <v>0</v>
      </c>
      <c r="K12" s="59" t="s">
        <v>63</v>
      </c>
      <c r="L12" s="66"/>
      <c r="M12" s="58" t="s">
        <v>66</v>
      </c>
      <c r="N12" s="59"/>
      <c r="O12" s="59" t="s">
        <v>0</v>
      </c>
      <c r="P12" s="59" t="s">
        <v>67</v>
      </c>
      <c r="Q12" s="66"/>
      <c r="R12" s="58" t="s">
        <v>71</v>
      </c>
      <c r="S12" s="59"/>
      <c r="T12" s="59" t="s">
        <v>0</v>
      </c>
      <c r="U12" s="59" t="s">
        <v>74</v>
      </c>
      <c r="V12" s="66"/>
      <c r="X12" s="4" t="s">
        <v>123</v>
      </c>
    </row>
    <row r="13" spans="1:24" s="2" customFormat="1" ht="16.5" customHeight="1">
      <c r="A13" s="62"/>
      <c r="B13" s="62"/>
      <c r="C13" s="63" t="str">
        <f>E5</f>
        <v>岩沼</v>
      </c>
      <c r="D13" s="60"/>
      <c r="E13" s="60"/>
      <c r="F13" s="60" t="str">
        <f>E8</f>
        <v>ＪＥＦ</v>
      </c>
      <c r="G13" s="64"/>
      <c r="H13" s="63" t="str">
        <f>J5</f>
        <v>古川杉の子</v>
      </c>
      <c r="I13" s="60"/>
      <c r="J13" s="60"/>
      <c r="K13" s="60" t="str">
        <f>J8</f>
        <v>古城FC</v>
      </c>
      <c r="L13" s="64"/>
      <c r="M13" s="63" t="str">
        <f>O5</f>
        <v>ジュニオール</v>
      </c>
      <c r="N13" s="60"/>
      <c r="O13" s="60"/>
      <c r="P13" s="60" t="str">
        <f>O8</f>
        <v>開北FC</v>
      </c>
      <c r="Q13" s="64"/>
      <c r="R13" s="63" t="str">
        <f>T5</f>
        <v>シューレFC</v>
      </c>
      <c r="S13" s="60"/>
      <c r="T13" s="60"/>
      <c r="U13" s="60" t="str">
        <f>T8</f>
        <v>東六クラブ</v>
      </c>
      <c r="V13" s="64"/>
      <c r="X13" s="4" t="s">
        <v>124</v>
      </c>
    </row>
    <row r="14" spans="1:24" s="2" customFormat="1" ht="16.5" customHeight="1">
      <c r="A14" s="62"/>
      <c r="B14" s="62"/>
      <c r="C14" s="57">
        <v>0</v>
      </c>
      <c r="D14" s="61"/>
      <c r="E14" s="61"/>
      <c r="F14" s="61">
        <v>2</v>
      </c>
      <c r="G14" s="65"/>
      <c r="H14" s="57">
        <v>2</v>
      </c>
      <c r="I14" s="61"/>
      <c r="J14" s="61"/>
      <c r="K14" s="61">
        <v>0</v>
      </c>
      <c r="L14" s="65"/>
      <c r="M14" s="57">
        <v>1</v>
      </c>
      <c r="N14" s="61"/>
      <c r="O14" s="61"/>
      <c r="P14" s="61">
        <v>1</v>
      </c>
      <c r="Q14" s="65"/>
      <c r="R14" s="57">
        <v>2</v>
      </c>
      <c r="S14" s="61"/>
      <c r="T14" s="61"/>
      <c r="U14" s="61">
        <v>0</v>
      </c>
      <c r="V14" s="65"/>
      <c r="X14" s="4" t="s">
        <v>125</v>
      </c>
    </row>
    <row r="15" spans="1:24" s="2" customFormat="1" ht="16.5" customHeight="1">
      <c r="A15" s="62">
        <v>2</v>
      </c>
      <c r="B15" s="62" t="s">
        <v>14</v>
      </c>
      <c r="C15" s="58" t="s">
        <v>59</v>
      </c>
      <c r="D15" s="59"/>
      <c r="E15" s="59" t="s">
        <v>0</v>
      </c>
      <c r="F15" s="59" t="s">
        <v>60</v>
      </c>
      <c r="G15" s="66"/>
      <c r="H15" s="58" t="s">
        <v>43</v>
      </c>
      <c r="I15" s="59"/>
      <c r="J15" s="59" t="s">
        <v>0</v>
      </c>
      <c r="K15" s="59" t="s">
        <v>64</v>
      </c>
      <c r="L15" s="66"/>
      <c r="M15" s="58" t="s">
        <v>68</v>
      </c>
      <c r="N15" s="59"/>
      <c r="O15" s="59" t="s">
        <v>0</v>
      </c>
      <c r="P15" s="59" t="s">
        <v>69</v>
      </c>
      <c r="Q15" s="66"/>
      <c r="R15" s="58" t="s">
        <v>72</v>
      </c>
      <c r="S15" s="59"/>
      <c r="T15" s="59" t="s">
        <v>0</v>
      </c>
      <c r="U15" s="59" t="s">
        <v>75</v>
      </c>
      <c r="V15" s="66"/>
      <c r="X15" s="4" t="s">
        <v>126</v>
      </c>
    </row>
    <row r="16" spans="1:24" s="2" customFormat="1" ht="16.5" customHeight="1">
      <c r="A16" s="62"/>
      <c r="B16" s="62"/>
      <c r="C16" s="63" t="str">
        <f>E4</f>
        <v>ベガルタ</v>
      </c>
      <c r="D16" s="60"/>
      <c r="E16" s="60"/>
      <c r="F16" s="60" t="str">
        <f>E6</f>
        <v>YMCA</v>
      </c>
      <c r="G16" s="64"/>
      <c r="H16" s="63" t="str">
        <f>J4</f>
        <v>多賀城FC</v>
      </c>
      <c r="I16" s="60"/>
      <c r="J16" s="60"/>
      <c r="K16" s="60" t="str">
        <f>J6</f>
        <v>なかのFC</v>
      </c>
      <c r="L16" s="64"/>
      <c r="M16" s="63" t="str">
        <f>O4</f>
        <v>REDEAST</v>
      </c>
      <c r="N16" s="60"/>
      <c r="O16" s="60"/>
      <c r="P16" s="60" t="str">
        <f>O6</f>
        <v>虹の丘</v>
      </c>
      <c r="Q16" s="64"/>
      <c r="R16" s="63" t="str">
        <f>T4</f>
        <v>アバンツァーレ</v>
      </c>
      <c r="S16" s="60"/>
      <c r="T16" s="60"/>
      <c r="U16" s="60" t="str">
        <f>T6</f>
        <v>富ケ丘</v>
      </c>
      <c r="V16" s="64"/>
      <c r="X16" s="4" t="s">
        <v>91</v>
      </c>
    </row>
    <row r="17" spans="1:24" s="2" customFormat="1" ht="16.5" customHeight="1">
      <c r="A17" s="62"/>
      <c r="B17" s="62"/>
      <c r="C17" s="57">
        <v>3</v>
      </c>
      <c r="D17" s="61"/>
      <c r="E17" s="61"/>
      <c r="F17" s="61">
        <v>0</v>
      </c>
      <c r="G17" s="65"/>
      <c r="H17" s="57">
        <v>2</v>
      </c>
      <c r="I17" s="61"/>
      <c r="J17" s="61"/>
      <c r="K17" s="61">
        <v>0</v>
      </c>
      <c r="L17" s="65"/>
      <c r="M17" s="57">
        <v>3</v>
      </c>
      <c r="N17" s="61"/>
      <c r="O17" s="61"/>
      <c r="P17" s="61">
        <v>0</v>
      </c>
      <c r="Q17" s="65"/>
      <c r="R17" s="57">
        <v>1</v>
      </c>
      <c r="S17" s="61"/>
      <c r="T17" s="61"/>
      <c r="U17" s="61">
        <v>0</v>
      </c>
      <c r="V17" s="65"/>
      <c r="X17" s="4" t="s">
        <v>164</v>
      </c>
    </row>
    <row r="18" spans="1:24" s="2" customFormat="1" ht="16.5" customHeight="1">
      <c r="A18" s="62">
        <v>3</v>
      </c>
      <c r="B18" s="62" t="s">
        <v>15</v>
      </c>
      <c r="C18" s="58" t="s">
        <v>36</v>
      </c>
      <c r="D18" s="59"/>
      <c r="E18" s="59" t="s">
        <v>0</v>
      </c>
      <c r="F18" s="59" t="s">
        <v>61</v>
      </c>
      <c r="G18" s="66"/>
      <c r="H18" s="58" t="s">
        <v>62</v>
      </c>
      <c r="I18" s="59"/>
      <c r="J18" s="59" t="s">
        <v>0</v>
      </c>
      <c r="K18" s="59" t="s">
        <v>65</v>
      </c>
      <c r="L18" s="66"/>
      <c r="M18" s="58" t="s">
        <v>66</v>
      </c>
      <c r="N18" s="59"/>
      <c r="O18" s="59" t="s">
        <v>0</v>
      </c>
      <c r="P18" s="59" t="s">
        <v>70</v>
      </c>
      <c r="Q18" s="66"/>
      <c r="R18" s="58" t="s">
        <v>71</v>
      </c>
      <c r="S18" s="59"/>
      <c r="T18" s="59" t="s">
        <v>0</v>
      </c>
      <c r="U18" s="59" t="s">
        <v>76</v>
      </c>
      <c r="V18" s="66"/>
      <c r="X18" s="4" t="s">
        <v>127</v>
      </c>
    </row>
    <row r="19" spans="1:24" s="2" customFormat="1" ht="16.5" customHeight="1">
      <c r="A19" s="62"/>
      <c r="B19" s="62"/>
      <c r="C19" s="63" t="str">
        <f>E5</f>
        <v>岩沼</v>
      </c>
      <c r="D19" s="60"/>
      <c r="E19" s="60"/>
      <c r="F19" s="60" t="str">
        <f>E7</f>
        <v>塩釜FC</v>
      </c>
      <c r="G19" s="64"/>
      <c r="H19" s="63" t="str">
        <f>J5</f>
        <v>古川杉の子</v>
      </c>
      <c r="I19" s="60"/>
      <c r="J19" s="60"/>
      <c r="K19" s="60" t="str">
        <f>J7</f>
        <v>やまもと</v>
      </c>
      <c r="L19" s="64"/>
      <c r="M19" s="63" t="str">
        <f>O5</f>
        <v>ジュニオール</v>
      </c>
      <c r="N19" s="60"/>
      <c r="O19" s="60"/>
      <c r="P19" s="60" t="str">
        <f>O7</f>
        <v>茂庭台</v>
      </c>
      <c r="Q19" s="64"/>
      <c r="R19" s="63" t="str">
        <f>T5</f>
        <v>シューレFC</v>
      </c>
      <c r="S19" s="60"/>
      <c r="T19" s="60"/>
      <c r="U19" s="60" t="str">
        <f>T7</f>
        <v>デポルテ</v>
      </c>
      <c r="V19" s="64"/>
      <c r="X19" s="4" t="s">
        <v>128</v>
      </c>
    </row>
    <row r="20" spans="1:24" s="2" customFormat="1" ht="16.5" customHeight="1">
      <c r="A20" s="62"/>
      <c r="B20" s="62"/>
      <c r="C20" s="57">
        <v>0</v>
      </c>
      <c r="D20" s="61"/>
      <c r="E20" s="61"/>
      <c r="F20" s="61">
        <v>3</v>
      </c>
      <c r="G20" s="65"/>
      <c r="H20" s="57">
        <v>2</v>
      </c>
      <c r="I20" s="61"/>
      <c r="J20" s="61"/>
      <c r="K20" s="61">
        <v>0</v>
      </c>
      <c r="L20" s="65"/>
      <c r="M20" s="57">
        <v>0</v>
      </c>
      <c r="N20" s="61"/>
      <c r="O20" s="61"/>
      <c r="P20" s="61">
        <v>2</v>
      </c>
      <c r="Q20" s="65"/>
      <c r="R20" s="57">
        <v>1</v>
      </c>
      <c r="S20" s="61"/>
      <c r="T20" s="61"/>
      <c r="U20" s="61">
        <v>2</v>
      </c>
      <c r="V20" s="65"/>
      <c r="X20" s="4" t="s">
        <v>129</v>
      </c>
    </row>
    <row r="21" spans="1:24" s="2" customFormat="1" ht="16.5" customHeight="1">
      <c r="A21" s="62">
        <v>4</v>
      </c>
      <c r="B21" s="62" t="s">
        <v>16</v>
      </c>
      <c r="C21" s="58" t="s">
        <v>60</v>
      </c>
      <c r="D21" s="59"/>
      <c r="E21" s="59" t="s">
        <v>0</v>
      </c>
      <c r="F21" s="59" t="s">
        <v>35</v>
      </c>
      <c r="G21" s="66"/>
      <c r="H21" s="58" t="s">
        <v>64</v>
      </c>
      <c r="I21" s="59"/>
      <c r="J21" s="59" t="s">
        <v>0</v>
      </c>
      <c r="K21" s="59" t="s">
        <v>63</v>
      </c>
      <c r="L21" s="66"/>
      <c r="M21" s="58" t="s">
        <v>69</v>
      </c>
      <c r="N21" s="59"/>
      <c r="O21" s="59" t="s">
        <v>0</v>
      </c>
      <c r="P21" s="59" t="s">
        <v>67</v>
      </c>
      <c r="Q21" s="66"/>
      <c r="R21" s="58" t="s">
        <v>73</v>
      </c>
      <c r="S21" s="59"/>
      <c r="T21" s="59" t="s">
        <v>0</v>
      </c>
      <c r="U21" s="59" t="s">
        <v>74</v>
      </c>
      <c r="V21" s="66"/>
      <c r="X21" s="4" t="s">
        <v>130</v>
      </c>
    </row>
    <row r="22" spans="1:24" s="2" customFormat="1" ht="16.5" customHeight="1">
      <c r="A22" s="62"/>
      <c r="B22" s="62"/>
      <c r="C22" s="63" t="str">
        <f>E6</f>
        <v>YMCA</v>
      </c>
      <c r="D22" s="60"/>
      <c r="E22" s="60"/>
      <c r="F22" s="60" t="str">
        <f>E8</f>
        <v>ＪＥＦ</v>
      </c>
      <c r="G22" s="64"/>
      <c r="H22" s="63" t="str">
        <f>J6</f>
        <v>なかのFC</v>
      </c>
      <c r="I22" s="60"/>
      <c r="J22" s="60"/>
      <c r="K22" s="60" t="str">
        <f>J8</f>
        <v>古城FC</v>
      </c>
      <c r="L22" s="64"/>
      <c r="M22" s="63" t="str">
        <f>O6</f>
        <v>虹の丘</v>
      </c>
      <c r="N22" s="60"/>
      <c r="O22" s="60"/>
      <c r="P22" s="60" t="str">
        <f>O8</f>
        <v>開北FC</v>
      </c>
      <c r="Q22" s="64"/>
      <c r="R22" s="63" t="str">
        <f>T6</f>
        <v>富ケ丘</v>
      </c>
      <c r="S22" s="60"/>
      <c r="T22" s="60"/>
      <c r="U22" s="60" t="str">
        <f>T8</f>
        <v>東六クラブ</v>
      </c>
      <c r="V22" s="64"/>
      <c r="X22" s="4" t="s">
        <v>131</v>
      </c>
    </row>
    <row r="23" spans="1:24" s="2" customFormat="1" ht="16.5" customHeight="1">
      <c r="A23" s="62"/>
      <c r="B23" s="62"/>
      <c r="C23" s="57">
        <v>1</v>
      </c>
      <c r="D23" s="61"/>
      <c r="E23" s="61"/>
      <c r="F23" s="61">
        <v>1</v>
      </c>
      <c r="G23" s="65"/>
      <c r="H23" s="57">
        <v>0</v>
      </c>
      <c r="I23" s="61"/>
      <c r="J23" s="61"/>
      <c r="K23" s="61">
        <v>2</v>
      </c>
      <c r="L23" s="65"/>
      <c r="M23" s="57">
        <v>0</v>
      </c>
      <c r="N23" s="61"/>
      <c r="O23" s="61"/>
      <c r="P23" s="61">
        <v>3</v>
      </c>
      <c r="Q23" s="65"/>
      <c r="R23" s="57">
        <v>0</v>
      </c>
      <c r="S23" s="61"/>
      <c r="T23" s="61"/>
      <c r="U23" s="61">
        <v>2</v>
      </c>
      <c r="V23" s="65"/>
      <c r="X23" s="4" t="s">
        <v>161</v>
      </c>
    </row>
    <row r="24" spans="1:24" s="2" customFormat="1" ht="16.5" customHeight="1">
      <c r="A24" s="62">
        <v>5</v>
      </c>
      <c r="B24" s="62" t="s">
        <v>17</v>
      </c>
      <c r="C24" s="58" t="s">
        <v>59</v>
      </c>
      <c r="D24" s="59"/>
      <c r="E24" s="59" t="s">
        <v>0</v>
      </c>
      <c r="F24" s="59" t="s">
        <v>61</v>
      </c>
      <c r="G24" s="66"/>
      <c r="H24" s="58" t="s">
        <v>43</v>
      </c>
      <c r="I24" s="59"/>
      <c r="J24" s="59" t="s">
        <v>0</v>
      </c>
      <c r="K24" s="59" t="s">
        <v>65</v>
      </c>
      <c r="L24" s="66"/>
      <c r="M24" s="58" t="s">
        <v>68</v>
      </c>
      <c r="N24" s="59"/>
      <c r="O24" s="59" t="s">
        <v>0</v>
      </c>
      <c r="P24" s="59" t="s">
        <v>70</v>
      </c>
      <c r="Q24" s="66"/>
      <c r="R24" s="58" t="s">
        <v>72</v>
      </c>
      <c r="S24" s="59"/>
      <c r="T24" s="59" t="s">
        <v>0</v>
      </c>
      <c r="U24" s="59" t="s">
        <v>76</v>
      </c>
      <c r="V24" s="66"/>
      <c r="X24" s="2" t="s">
        <v>132</v>
      </c>
    </row>
    <row r="25" spans="1:24" s="2" customFormat="1" ht="16.5" customHeight="1">
      <c r="A25" s="62"/>
      <c r="B25" s="62"/>
      <c r="C25" s="63" t="str">
        <f>E4</f>
        <v>ベガルタ</v>
      </c>
      <c r="D25" s="60"/>
      <c r="E25" s="60"/>
      <c r="F25" s="60" t="str">
        <f>E7</f>
        <v>塩釜FC</v>
      </c>
      <c r="G25" s="64"/>
      <c r="H25" s="63" t="str">
        <f>J4</f>
        <v>多賀城FC</v>
      </c>
      <c r="I25" s="60"/>
      <c r="J25" s="60"/>
      <c r="K25" s="60" t="str">
        <f>J7</f>
        <v>やまもと</v>
      </c>
      <c r="L25" s="64"/>
      <c r="M25" s="63" t="str">
        <f>O4</f>
        <v>REDEAST</v>
      </c>
      <c r="N25" s="60"/>
      <c r="O25" s="60"/>
      <c r="P25" s="60" t="str">
        <f>O7</f>
        <v>茂庭台</v>
      </c>
      <c r="Q25" s="64"/>
      <c r="R25" s="63" t="str">
        <f>T4</f>
        <v>アバンツァーレ</v>
      </c>
      <c r="S25" s="60"/>
      <c r="T25" s="60"/>
      <c r="U25" s="60" t="str">
        <f>T7</f>
        <v>デポルテ</v>
      </c>
      <c r="V25" s="64"/>
      <c r="X25" s="2" t="s">
        <v>133</v>
      </c>
    </row>
    <row r="26" spans="1:24" s="2" customFormat="1" ht="16.5" customHeight="1">
      <c r="A26" s="62"/>
      <c r="B26" s="62"/>
      <c r="C26" s="57">
        <v>1</v>
      </c>
      <c r="D26" s="61"/>
      <c r="E26" s="61"/>
      <c r="F26" s="61">
        <v>0</v>
      </c>
      <c r="G26" s="65"/>
      <c r="H26" s="57">
        <v>2</v>
      </c>
      <c r="I26" s="61"/>
      <c r="J26" s="61"/>
      <c r="K26" s="61">
        <v>0</v>
      </c>
      <c r="L26" s="65"/>
      <c r="M26" s="57">
        <v>1</v>
      </c>
      <c r="N26" s="61"/>
      <c r="O26" s="61"/>
      <c r="P26" s="61">
        <v>1</v>
      </c>
      <c r="Q26" s="65"/>
      <c r="R26" s="57">
        <v>1</v>
      </c>
      <c r="S26" s="61"/>
      <c r="T26" s="61"/>
      <c r="U26" s="61">
        <v>2</v>
      </c>
      <c r="V26" s="65"/>
      <c r="X26" s="4" t="s">
        <v>162</v>
      </c>
    </row>
    <row r="27" spans="3:24" s="2" customFormat="1" ht="39.75" customHeight="1">
      <c r="C27" s="3" t="s">
        <v>9</v>
      </c>
      <c r="D27" s="4" t="s">
        <v>96</v>
      </c>
      <c r="X27" s="4" t="s">
        <v>134</v>
      </c>
    </row>
    <row r="28" spans="1:24" s="2" customFormat="1" ht="15" customHeight="1">
      <c r="A28" s="62" t="s">
        <v>10</v>
      </c>
      <c r="B28" s="5" t="s">
        <v>121</v>
      </c>
      <c r="C28" s="62" t="s">
        <v>37</v>
      </c>
      <c r="D28" s="62"/>
      <c r="E28" s="62"/>
      <c r="F28" s="62"/>
      <c r="G28" s="62"/>
      <c r="H28" s="62" t="s">
        <v>38</v>
      </c>
      <c r="I28" s="62"/>
      <c r="J28" s="62"/>
      <c r="K28" s="62"/>
      <c r="L28" s="62"/>
      <c r="M28" s="62" t="s">
        <v>39</v>
      </c>
      <c r="N28" s="62"/>
      <c r="O28" s="62"/>
      <c r="P28" s="62"/>
      <c r="Q28" s="62"/>
      <c r="R28" s="68" t="s">
        <v>40</v>
      </c>
      <c r="S28" s="69"/>
      <c r="T28" s="69"/>
      <c r="U28" s="69"/>
      <c r="V28" s="70"/>
      <c r="X28" s="4" t="s">
        <v>135</v>
      </c>
    </row>
    <row r="29" spans="1:24" s="2" customFormat="1" ht="21" customHeight="1">
      <c r="A29" s="62"/>
      <c r="B29" s="5" t="s">
        <v>7</v>
      </c>
      <c r="C29" s="62" t="s">
        <v>172</v>
      </c>
      <c r="D29" s="62"/>
      <c r="E29" s="62"/>
      <c r="F29" s="62"/>
      <c r="G29" s="62"/>
      <c r="H29" s="62" t="s">
        <v>173</v>
      </c>
      <c r="I29" s="62"/>
      <c r="J29" s="62"/>
      <c r="K29" s="62"/>
      <c r="L29" s="62"/>
      <c r="M29" s="62" t="s">
        <v>117</v>
      </c>
      <c r="N29" s="62"/>
      <c r="O29" s="62"/>
      <c r="P29" s="62"/>
      <c r="Q29" s="62"/>
      <c r="R29" s="62" t="s">
        <v>116</v>
      </c>
      <c r="S29" s="62"/>
      <c r="T29" s="62"/>
      <c r="U29" s="62"/>
      <c r="V29" s="62"/>
      <c r="X29" s="4" t="s">
        <v>136</v>
      </c>
    </row>
    <row r="30" spans="1:24" s="2" customFormat="1" ht="16.5" customHeight="1">
      <c r="A30" s="62">
        <v>1</v>
      </c>
      <c r="B30" s="62" t="s">
        <v>11</v>
      </c>
      <c r="C30" s="58" t="s">
        <v>34</v>
      </c>
      <c r="D30" s="59"/>
      <c r="E30" s="59" t="s">
        <v>0</v>
      </c>
      <c r="F30" s="59" t="s">
        <v>35</v>
      </c>
      <c r="G30" s="66"/>
      <c r="H30" s="58" t="s">
        <v>42</v>
      </c>
      <c r="I30" s="59"/>
      <c r="J30" s="59" t="s">
        <v>0</v>
      </c>
      <c r="K30" s="59" t="s">
        <v>45</v>
      </c>
      <c r="L30" s="66"/>
      <c r="M30" s="58" t="s">
        <v>47</v>
      </c>
      <c r="N30" s="59"/>
      <c r="O30" s="59" t="s">
        <v>0</v>
      </c>
      <c r="P30" s="59" t="s">
        <v>51</v>
      </c>
      <c r="Q30" s="66"/>
      <c r="R30" s="58" t="s">
        <v>53</v>
      </c>
      <c r="S30" s="59"/>
      <c r="T30" s="59" t="s">
        <v>0</v>
      </c>
      <c r="U30" s="59" t="s">
        <v>57</v>
      </c>
      <c r="V30" s="66"/>
      <c r="X30" s="4" t="s">
        <v>137</v>
      </c>
    </row>
    <row r="31" spans="1:24" s="2" customFormat="1" ht="16.5" customHeight="1">
      <c r="A31" s="62"/>
      <c r="B31" s="62"/>
      <c r="C31" s="63" t="str">
        <f>E7</f>
        <v>塩釜FC</v>
      </c>
      <c r="D31" s="60"/>
      <c r="E31" s="60"/>
      <c r="F31" s="60" t="str">
        <f>E8</f>
        <v>ＪＥＦ</v>
      </c>
      <c r="G31" s="64"/>
      <c r="H31" s="63" t="str">
        <f>J7</f>
        <v>やまもと</v>
      </c>
      <c r="I31" s="60"/>
      <c r="J31" s="60"/>
      <c r="K31" s="60" t="str">
        <f>J8</f>
        <v>古城FC</v>
      </c>
      <c r="L31" s="64"/>
      <c r="M31" s="63" t="str">
        <f>O7</f>
        <v>茂庭台</v>
      </c>
      <c r="N31" s="60"/>
      <c r="O31" s="60"/>
      <c r="P31" s="60" t="str">
        <f>O8</f>
        <v>開北FC</v>
      </c>
      <c r="Q31" s="64"/>
      <c r="R31" s="63" t="str">
        <f>T7</f>
        <v>デポルテ</v>
      </c>
      <c r="S31" s="60"/>
      <c r="T31" s="60"/>
      <c r="U31" s="60" t="str">
        <f>T8</f>
        <v>東六クラブ</v>
      </c>
      <c r="V31" s="64"/>
      <c r="X31" s="4" t="s">
        <v>138</v>
      </c>
    </row>
    <row r="32" spans="1:24" s="2" customFormat="1" ht="16.5" customHeight="1">
      <c r="A32" s="62"/>
      <c r="B32" s="62"/>
      <c r="C32" s="57">
        <v>2</v>
      </c>
      <c r="D32" s="61"/>
      <c r="E32" s="61"/>
      <c r="F32" s="61">
        <v>0</v>
      </c>
      <c r="G32" s="65"/>
      <c r="H32" s="57">
        <v>2</v>
      </c>
      <c r="I32" s="61"/>
      <c r="J32" s="61"/>
      <c r="K32" s="61">
        <v>1</v>
      </c>
      <c r="L32" s="65"/>
      <c r="M32" s="57">
        <v>0</v>
      </c>
      <c r="N32" s="61"/>
      <c r="O32" s="61"/>
      <c r="P32" s="61">
        <v>5</v>
      </c>
      <c r="Q32" s="65"/>
      <c r="R32" s="57">
        <v>1</v>
      </c>
      <c r="S32" s="61"/>
      <c r="T32" s="61"/>
      <c r="U32" s="61">
        <v>0</v>
      </c>
      <c r="V32" s="65"/>
      <c r="X32" s="4" t="s">
        <v>139</v>
      </c>
    </row>
    <row r="33" spans="1:24" s="2" customFormat="1" ht="16.5" customHeight="1">
      <c r="A33" s="62">
        <v>2</v>
      </c>
      <c r="B33" s="62" t="s">
        <v>14</v>
      </c>
      <c r="C33" s="58" t="s">
        <v>36</v>
      </c>
      <c r="D33" s="59"/>
      <c r="E33" s="59" t="s">
        <v>0</v>
      </c>
      <c r="F33" s="59" t="s">
        <v>1</v>
      </c>
      <c r="G33" s="66"/>
      <c r="H33" s="58" t="s">
        <v>44</v>
      </c>
      <c r="I33" s="59"/>
      <c r="J33" s="59" t="s">
        <v>0</v>
      </c>
      <c r="K33" s="59" t="s">
        <v>41</v>
      </c>
      <c r="L33" s="66"/>
      <c r="M33" s="58" t="s">
        <v>48</v>
      </c>
      <c r="N33" s="59"/>
      <c r="O33" s="59" t="s">
        <v>0</v>
      </c>
      <c r="P33" s="59" t="s">
        <v>46</v>
      </c>
      <c r="Q33" s="66"/>
      <c r="R33" s="58" t="s">
        <v>54</v>
      </c>
      <c r="S33" s="59"/>
      <c r="T33" s="59" t="s">
        <v>0</v>
      </c>
      <c r="U33" s="59" t="s">
        <v>58</v>
      </c>
      <c r="V33" s="66"/>
      <c r="X33" s="4" t="s">
        <v>140</v>
      </c>
    </row>
    <row r="34" spans="1:24" s="2" customFormat="1" ht="16.5" customHeight="1">
      <c r="A34" s="62"/>
      <c r="B34" s="62"/>
      <c r="C34" s="63" t="str">
        <f>E5</f>
        <v>岩沼</v>
      </c>
      <c r="D34" s="60"/>
      <c r="E34" s="60"/>
      <c r="F34" s="60" t="str">
        <f>E6</f>
        <v>YMCA</v>
      </c>
      <c r="G34" s="64"/>
      <c r="H34" s="63" t="str">
        <f>J5</f>
        <v>古川杉の子</v>
      </c>
      <c r="I34" s="60"/>
      <c r="J34" s="60"/>
      <c r="K34" s="60" t="str">
        <f>J6</f>
        <v>なかのFC</v>
      </c>
      <c r="L34" s="64"/>
      <c r="M34" s="63" t="str">
        <f>O5</f>
        <v>ジュニオール</v>
      </c>
      <c r="N34" s="60"/>
      <c r="O34" s="60"/>
      <c r="P34" s="60" t="str">
        <f>O6</f>
        <v>虹の丘</v>
      </c>
      <c r="Q34" s="64"/>
      <c r="R34" s="63" t="str">
        <f>T5</f>
        <v>シューレFC</v>
      </c>
      <c r="S34" s="60"/>
      <c r="T34" s="60"/>
      <c r="U34" s="60" t="str">
        <f>T6</f>
        <v>富ケ丘</v>
      </c>
      <c r="V34" s="64"/>
      <c r="X34" s="4" t="s">
        <v>141</v>
      </c>
    </row>
    <row r="35" spans="1:24" s="2" customFormat="1" ht="16.5" customHeight="1">
      <c r="A35" s="62"/>
      <c r="B35" s="62"/>
      <c r="C35" s="57">
        <v>0</v>
      </c>
      <c r="D35" s="61"/>
      <c r="E35" s="61"/>
      <c r="F35" s="61">
        <v>1</v>
      </c>
      <c r="G35" s="65"/>
      <c r="H35" s="57">
        <v>1</v>
      </c>
      <c r="I35" s="61"/>
      <c r="J35" s="61"/>
      <c r="K35" s="61">
        <v>0</v>
      </c>
      <c r="L35" s="65"/>
      <c r="M35" s="57">
        <v>6</v>
      </c>
      <c r="N35" s="61"/>
      <c r="O35" s="61"/>
      <c r="P35" s="61">
        <v>2</v>
      </c>
      <c r="Q35" s="65"/>
      <c r="R35" s="57">
        <v>7</v>
      </c>
      <c r="S35" s="61"/>
      <c r="T35" s="61"/>
      <c r="U35" s="61">
        <v>0</v>
      </c>
      <c r="V35" s="65"/>
      <c r="X35" s="4" t="s">
        <v>142</v>
      </c>
    </row>
    <row r="36" spans="1:24" s="2" customFormat="1" ht="16.5" customHeight="1">
      <c r="A36" s="62">
        <v>3</v>
      </c>
      <c r="B36" s="62" t="s">
        <v>15</v>
      </c>
      <c r="C36" s="58" t="s">
        <v>2</v>
      </c>
      <c r="D36" s="59"/>
      <c r="E36" s="59" t="s">
        <v>0</v>
      </c>
      <c r="F36" s="59" t="s">
        <v>35</v>
      </c>
      <c r="G36" s="66"/>
      <c r="H36" s="58" t="s">
        <v>43</v>
      </c>
      <c r="I36" s="59"/>
      <c r="J36" s="59" t="s">
        <v>0</v>
      </c>
      <c r="K36" s="59" t="s">
        <v>45</v>
      </c>
      <c r="L36" s="66"/>
      <c r="M36" s="58" t="s">
        <v>23</v>
      </c>
      <c r="N36" s="59"/>
      <c r="O36" s="59" t="s">
        <v>0</v>
      </c>
      <c r="P36" s="59" t="s">
        <v>51</v>
      </c>
      <c r="Q36" s="66"/>
      <c r="R36" s="58" t="s">
        <v>28</v>
      </c>
      <c r="S36" s="59"/>
      <c r="T36" s="59" t="s">
        <v>0</v>
      </c>
      <c r="U36" s="59" t="s">
        <v>57</v>
      </c>
      <c r="V36" s="66"/>
      <c r="X36" s="4" t="s">
        <v>143</v>
      </c>
    </row>
    <row r="37" spans="1:24" s="2" customFormat="1" ht="16.5" customHeight="1">
      <c r="A37" s="62"/>
      <c r="B37" s="62"/>
      <c r="C37" s="63" t="str">
        <f>E4</f>
        <v>ベガルタ</v>
      </c>
      <c r="D37" s="60"/>
      <c r="E37" s="60"/>
      <c r="F37" s="60" t="str">
        <f>E8</f>
        <v>ＪＥＦ</v>
      </c>
      <c r="G37" s="64"/>
      <c r="H37" s="63" t="str">
        <f>J4</f>
        <v>多賀城FC</v>
      </c>
      <c r="I37" s="60"/>
      <c r="J37" s="60"/>
      <c r="K37" s="60" t="str">
        <f>J8</f>
        <v>古城FC</v>
      </c>
      <c r="L37" s="64"/>
      <c r="M37" s="63" t="str">
        <f>O4</f>
        <v>REDEAST</v>
      </c>
      <c r="N37" s="60"/>
      <c r="O37" s="60"/>
      <c r="P37" s="60" t="str">
        <f>O8</f>
        <v>開北FC</v>
      </c>
      <c r="Q37" s="64"/>
      <c r="R37" s="63" t="str">
        <f>T4</f>
        <v>アバンツァーレ</v>
      </c>
      <c r="S37" s="60"/>
      <c r="T37" s="60"/>
      <c r="U37" s="60" t="str">
        <f>T8</f>
        <v>東六クラブ</v>
      </c>
      <c r="V37" s="64"/>
      <c r="X37" s="4" t="s">
        <v>144</v>
      </c>
    </row>
    <row r="38" spans="1:24" s="2" customFormat="1" ht="16.5" customHeight="1">
      <c r="A38" s="62"/>
      <c r="B38" s="62"/>
      <c r="C38" s="57">
        <v>0</v>
      </c>
      <c r="D38" s="61"/>
      <c r="E38" s="61"/>
      <c r="F38" s="61">
        <v>1</v>
      </c>
      <c r="G38" s="65"/>
      <c r="H38" s="57">
        <v>3</v>
      </c>
      <c r="I38" s="61"/>
      <c r="J38" s="61"/>
      <c r="K38" s="61">
        <v>0</v>
      </c>
      <c r="L38" s="65"/>
      <c r="M38" s="57">
        <v>0</v>
      </c>
      <c r="N38" s="61"/>
      <c r="O38" s="61"/>
      <c r="P38" s="61">
        <v>2</v>
      </c>
      <c r="Q38" s="65"/>
      <c r="R38" s="57">
        <v>6</v>
      </c>
      <c r="S38" s="61"/>
      <c r="T38" s="61"/>
      <c r="U38" s="61">
        <v>0</v>
      </c>
      <c r="V38" s="65"/>
      <c r="X38" s="4" t="s">
        <v>145</v>
      </c>
    </row>
    <row r="39" spans="1:24" s="2" customFormat="1" ht="16.5" customHeight="1">
      <c r="A39" s="62">
        <v>4</v>
      </c>
      <c r="B39" s="62" t="s">
        <v>16</v>
      </c>
      <c r="C39" s="58" t="s">
        <v>12</v>
      </c>
      <c r="D39" s="59"/>
      <c r="E39" s="59" t="s">
        <v>0</v>
      </c>
      <c r="F39" s="59" t="s">
        <v>13</v>
      </c>
      <c r="G39" s="66"/>
      <c r="H39" s="58" t="s">
        <v>41</v>
      </c>
      <c r="I39" s="59"/>
      <c r="J39" s="59" t="s">
        <v>0</v>
      </c>
      <c r="K39" s="59" t="s">
        <v>42</v>
      </c>
      <c r="L39" s="66"/>
      <c r="M39" s="58" t="s">
        <v>46</v>
      </c>
      <c r="N39" s="59"/>
      <c r="O39" s="59" t="s">
        <v>0</v>
      </c>
      <c r="P39" s="59" t="s">
        <v>49</v>
      </c>
      <c r="Q39" s="66"/>
      <c r="R39" s="58" t="s">
        <v>52</v>
      </c>
      <c r="S39" s="59"/>
      <c r="T39" s="59" t="s">
        <v>0</v>
      </c>
      <c r="U39" s="59" t="s">
        <v>55</v>
      </c>
      <c r="V39" s="66"/>
      <c r="X39" s="2" t="s">
        <v>146</v>
      </c>
    </row>
    <row r="40" spans="1:24" s="2" customFormat="1" ht="16.5" customHeight="1">
      <c r="A40" s="62"/>
      <c r="B40" s="62"/>
      <c r="C40" s="63" t="str">
        <f>E6</f>
        <v>YMCA</v>
      </c>
      <c r="D40" s="60"/>
      <c r="E40" s="60"/>
      <c r="F40" s="60" t="str">
        <f>E7</f>
        <v>塩釜FC</v>
      </c>
      <c r="G40" s="64"/>
      <c r="H40" s="63" t="str">
        <f>J6</f>
        <v>なかのFC</v>
      </c>
      <c r="I40" s="60"/>
      <c r="J40" s="60"/>
      <c r="K40" s="60" t="str">
        <f>J7</f>
        <v>やまもと</v>
      </c>
      <c r="L40" s="64"/>
      <c r="M40" s="63" t="str">
        <f>O6</f>
        <v>虹の丘</v>
      </c>
      <c r="N40" s="60"/>
      <c r="O40" s="60"/>
      <c r="P40" s="60" t="str">
        <f>O7</f>
        <v>茂庭台</v>
      </c>
      <c r="Q40" s="64"/>
      <c r="R40" s="63" t="str">
        <f>T6</f>
        <v>富ケ丘</v>
      </c>
      <c r="S40" s="60"/>
      <c r="T40" s="60"/>
      <c r="U40" s="60" t="str">
        <f>T7</f>
        <v>デポルテ</v>
      </c>
      <c r="V40" s="64"/>
      <c r="X40" s="4" t="s">
        <v>147</v>
      </c>
    </row>
    <row r="41" spans="1:24" s="2" customFormat="1" ht="16.5" customHeight="1">
      <c r="A41" s="62"/>
      <c r="B41" s="62"/>
      <c r="C41" s="57">
        <v>1</v>
      </c>
      <c r="D41" s="61"/>
      <c r="E41" s="61"/>
      <c r="F41" s="61">
        <v>0</v>
      </c>
      <c r="G41" s="65"/>
      <c r="H41" s="57">
        <v>2</v>
      </c>
      <c r="I41" s="61"/>
      <c r="J41" s="61"/>
      <c r="K41" s="61">
        <v>0</v>
      </c>
      <c r="L41" s="65"/>
      <c r="M41" s="57">
        <v>0</v>
      </c>
      <c r="N41" s="61"/>
      <c r="O41" s="61"/>
      <c r="P41" s="61">
        <v>0</v>
      </c>
      <c r="Q41" s="65"/>
      <c r="R41" s="57">
        <v>0</v>
      </c>
      <c r="S41" s="61"/>
      <c r="T41" s="61"/>
      <c r="U41" s="61">
        <v>2</v>
      </c>
      <c r="V41" s="65"/>
      <c r="X41" s="4" t="s">
        <v>148</v>
      </c>
    </row>
    <row r="42" spans="1:24" s="2" customFormat="1" ht="16.5" customHeight="1">
      <c r="A42" s="62">
        <v>5</v>
      </c>
      <c r="B42" s="62" t="s">
        <v>17</v>
      </c>
      <c r="C42" s="58" t="s">
        <v>2</v>
      </c>
      <c r="D42" s="59"/>
      <c r="E42" s="59" t="s">
        <v>0</v>
      </c>
      <c r="F42" s="59" t="s">
        <v>33</v>
      </c>
      <c r="G42" s="66"/>
      <c r="H42" s="58" t="s">
        <v>43</v>
      </c>
      <c r="I42" s="59"/>
      <c r="J42" s="59" t="s">
        <v>0</v>
      </c>
      <c r="K42" s="59" t="s">
        <v>44</v>
      </c>
      <c r="L42" s="66"/>
      <c r="M42" s="58" t="s">
        <v>23</v>
      </c>
      <c r="N42" s="59"/>
      <c r="O42" s="59" t="s">
        <v>0</v>
      </c>
      <c r="P42" s="59" t="s">
        <v>50</v>
      </c>
      <c r="Q42" s="66"/>
      <c r="R42" s="58" t="s">
        <v>28</v>
      </c>
      <c r="S42" s="59"/>
      <c r="T42" s="59" t="s">
        <v>0</v>
      </c>
      <c r="U42" s="59" t="s">
        <v>56</v>
      </c>
      <c r="V42" s="66"/>
      <c r="X42" s="4" t="s">
        <v>149</v>
      </c>
    </row>
    <row r="43" spans="1:24" s="2" customFormat="1" ht="16.5" customHeight="1">
      <c r="A43" s="62"/>
      <c r="B43" s="62"/>
      <c r="C43" s="63" t="str">
        <f>E4</f>
        <v>ベガルタ</v>
      </c>
      <c r="D43" s="60"/>
      <c r="E43" s="60"/>
      <c r="F43" s="60" t="str">
        <f>E5</f>
        <v>岩沼</v>
      </c>
      <c r="G43" s="64"/>
      <c r="H43" s="63" t="str">
        <f>J4</f>
        <v>多賀城FC</v>
      </c>
      <c r="I43" s="60"/>
      <c r="J43" s="60"/>
      <c r="K43" s="60" t="str">
        <f>J5</f>
        <v>古川杉の子</v>
      </c>
      <c r="L43" s="64"/>
      <c r="M43" s="63" t="str">
        <f>O4</f>
        <v>REDEAST</v>
      </c>
      <c r="N43" s="60"/>
      <c r="O43" s="60"/>
      <c r="P43" s="60" t="str">
        <f>O5</f>
        <v>ジュニオール</v>
      </c>
      <c r="Q43" s="64"/>
      <c r="R43" s="63" t="str">
        <f>T4</f>
        <v>アバンツァーレ</v>
      </c>
      <c r="S43" s="60"/>
      <c r="T43" s="60"/>
      <c r="U43" s="60" t="str">
        <f>T5</f>
        <v>シューレFC</v>
      </c>
      <c r="V43" s="64"/>
      <c r="X43" s="2" t="s">
        <v>150</v>
      </c>
    </row>
    <row r="44" spans="1:24" s="2" customFormat="1" ht="16.5" customHeight="1">
      <c r="A44" s="62"/>
      <c r="B44" s="62"/>
      <c r="C44" s="57">
        <v>6</v>
      </c>
      <c r="D44" s="61"/>
      <c r="E44" s="61"/>
      <c r="F44" s="61">
        <v>0</v>
      </c>
      <c r="G44" s="65"/>
      <c r="H44" s="57">
        <v>0</v>
      </c>
      <c r="I44" s="61"/>
      <c r="J44" s="61"/>
      <c r="K44" s="61">
        <v>0</v>
      </c>
      <c r="L44" s="65"/>
      <c r="M44" s="57">
        <v>1</v>
      </c>
      <c r="N44" s="61"/>
      <c r="O44" s="61"/>
      <c r="P44" s="61">
        <v>3</v>
      </c>
      <c r="Q44" s="65"/>
      <c r="R44" s="57">
        <v>1</v>
      </c>
      <c r="S44" s="61"/>
      <c r="T44" s="61"/>
      <c r="U44" s="61">
        <v>0</v>
      </c>
      <c r="V44" s="65"/>
      <c r="X44" s="4" t="s">
        <v>151</v>
      </c>
    </row>
    <row r="45" ht="13.5">
      <c r="X45" s="11" t="s">
        <v>171</v>
      </c>
    </row>
    <row r="46" ht="13.5">
      <c r="X46" s="11" t="s">
        <v>152</v>
      </c>
    </row>
    <row r="47" spans="3:24" ht="13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X47" s="11" t="s">
        <v>153</v>
      </c>
    </row>
    <row r="48" spans="3:24" ht="13.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X48" s="11" t="s">
        <v>154</v>
      </c>
    </row>
    <row r="49" spans="3:24" ht="13.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X49" s="11" t="s">
        <v>155</v>
      </c>
    </row>
    <row r="50" spans="3:24" ht="13.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X50" s="11" t="s">
        <v>156</v>
      </c>
    </row>
    <row r="51" spans="3:24" ht="13.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X51" s="10" t="s">
        <v>92</v>
      </c>
    </row>
    <row r="52" spans="3:24" ht="13.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X52" s="10"/>
    </row>
    <row r="53" spans="3:24" ht="13.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X53" s="10"/>
    </row>
    <row r="54" spans="3:22" ht="13.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3:22" ht="13.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3:22" ht="13.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3:22" ht="13.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3:22" ht="13.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3:22" ht="13.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</sheetData>
  <sheetProtection/>
  <mergeCells count="344">
    <mergeCell ref="A1:V1"/>
    <mergeCell ref="T6:V6"/>
    <mergeCell ref="T5:V5"/>
    <mergeCell ref="T4:V4"/>
    <mergeCell ref="J5:L5"/>
    <mergeCell ref="J6:L6"/>
    <mergeCell ref="E4:G4"/>
    <mergeCell ref="C3:G3"/>
    <mergeCell ref="J4:L4"/>
    <mergeCell ref="R11:V11"/>
    <mergeCell ref="R10:V10"/>
    <mergeCell ref="T8:V8"/>
    <mergeCell ref="T7:V7"/>
    <mergeCell ref="U18:V18"/>
    <mergeCell ref="T18:T20"/>
    <mergeCell ref="R18:S18"/>
    <mergeCell ref="R12:S12"/>
    <mergeCell ref="U20:V20"/>
    <mergeCell ref="R20:S20"/>
    <mergeCell ref="U19:V19"/>
    <mergeCell ref="R19:S19"/>
    <mergeCell ref="R14:S14"/>
    <mergeCell ref="U14:V14"/>
    <mergeCell ref="U22:V22"/>
    <mergeCell ref="R22:S22"/>
    <mergeCell ref="U21:V21"/>
    <mergeCell ref="T21:T23"/>
    <mergeCell ref="R21:S21"/>
    <mergeCell ref="U24:V24"/>
    <mergeCell ref="T24:T26"/>
    <mergeCell ref="R24:S24"/>
    <mergeCell ref="U23:V23"/>
    <mergeCell ref="R23:S23"/>
    <mergeCell ref="R28:V28"/>
    <mergeCell ref="U26:V26"/>
    <mergeCell ref="R26:S26"/>
    <mergeCell ref="U25:V25"/>
    <mergeCell ref="R25:S25"/>
    <mergeCell ref="U31:V31"/>
    <mergeCell ref="R31:S31"/>
    <mergeCell ref="R29:V29"/>
    <mergeCell ref="T33:T35"/>
    <mergeCell ref="R33:S33"/>
    <mergeCell ref="U32:V32"/>
    <mergeCell ref="R32:S32"/>
    <mergeCell ref="U33:V33"/>
    <mergeCell ref="R30:S30"/>
    <mergeCell ref="T30:T32"/>
    <mergeCell ref="U38:V38"/>
    <mergeCell ref="R38:S38"/>
    <mergeCell ref="U37:V37"/>
    <mergeCell ref="R37:S37"/>
    <mergeCell ref="T36:T38"/>
    <mergeCell ref="U36:V36"/>
    <mergeCell ref="P24:Q24"/>
    <mergeCell ref="P25:Q25"/>
    <mergeCell ref="P26:Q26"/>
    <mergeCell ref="J24:J26"/>
    <mergeCell ref="K24:L24"/>
    <mergeCell ref="M24:N24"/>
    <mergeCell ref="O24:O26"/>
    <mergeCell ref="K25:L25"/>
    <mergeCell ref="M25:N25"/>
    <mergeCell ref="K26:L26"/>
    <mergeCell ref="M26:N26"/>
    <mergeCell ref="C24:D24"/>
    <mergeCell ref="E24:E26"/>
    <mergeCell ref="F24:G24"/>
    <mergeCell ref="H24:I24"/>
    <mergeCell ref="C25:D25"/>
    <mergeCell ref="F25:G25"/>
    <mergeCell ref="H25:I25"/>
    <mergeCell ref="C26:D26"/>
    <mergeCell ref="F26:G26"/>
    <mergeCell ref="H26:I26"/>
    <mergeCell ref="P21:Q21"/>
    <mergeCell ref="P22:Q22"/>
    <mergeCell ref="P23:Q23"/>
    <mergeCell ref="J21:J23"/>
    <mergeCell ref="K21:L21"/>
    <mergeCell ref="M21:N21"/>
    <mergeCell ref="O21:O23"/>
    <mergeCell ref="K22:L22"/>
    <mergeCell ref="M22:N22"/>
    <mergeCell ref="H23:I23"/>
    <mergeCell ref="K23:L23"/>
    <mergeCell ref="M23:N23"/>
    <mergeCell ref="E21:E23"/>
    <mergeCell ref="F21:G21"/>
    <mergeCell ref="H21:I21"/>
    <mergeCell ref="P19:Q19"/>
    <mergeCell ref="C22:D22"/>
    <mergeCell ref="F22:G22"/>
    <mergeCell ref="H22:I22"/>
    <mergeCell ref="H20:I20"/>
    <mergeCell ref="K20:L20"/>
    <mergeCell ref="M20:N20"/>
    <mergeCell ref="H19:I19"/>
    <mergeCell ref="K19:L19"/>
    <mergeCell ref="M19:N19"/>
    <mergeCell ref="P18:Q18"/>
    <mergeCell ref="P20:Q20"/>
    <mergeCell ref="C18:D18"/>
    <mergeCell ref="E18:E20"/>
    <mergeCell ref="F18:G18"/>
    <mergeCell ref="H18:I18"/>
    <mergeCell ref="J18:J20"/>
    <mergeCell ref="K18:L18"/>
    <mergeCell ref="M18:N18"/>
    <mergeCell ref="O18:O20"/>
    <mergeCell ref="U17:V17"/>
    <mergeCell ref="T15:T17"/>
    <mergeCell ref="U15:V15"/>
    <mergeCell ref="U16:V16"/>
    <mergeCell ref="J15:J17"/>
    <mergeCell ref="K15:L15"/>
    <mergeCell ref="M17:N17"/>
    <mergeCell ref="P17:Q17"/>
    <mergeCell ref="K17:L17"/>
    <mergeCell ref="R16:S16"/>
    <mergeCell ref="R15:S15"/>
    <mergeCell ref="M15:N15"/>
    <mergeCell ref="O15:O17"/>
    <mergeCell ref="P15:Q15"/>
    <mergeCell ref="R17:S17"/>
    <mergeCell ref="C15:D15"/>
    <mergeCell ref="E15:E17"/>
    <mergeCell ref="F15:G15"/>
    <mergeCell ref="H15:I15"/>
    <mergeCell ref="C16:D16"/>
    <mergeCell ref="F16:G16"/>
    <mergeCell ref="H16:I16"/>
    <mergeCell ref="C17:D17"/>
    <mergeCell ref="F17:G17"/>
    <mergeCell ref="H17:I17"/>
    <mergeCell ref="U12:V12"/>
    <mergeCell ref="H13:I13"/>
    <mergeCell ref="K13:L13"/>
    <mergeCell ref="M13:N13"/>
    <mergeCell ref="P13:Q13"/>
    <mergeCell ref="O12:O14"/>
    <mergeCell ref="P12:Q12"/>
    <mergeCell ref="H14:I14"/>
    <mergeCell ref="K14:L14"/>
    <mergeCell ref="M14:N14"/>
    <mergeCell ref="H28:L28"/>
    <mergeCell ref="M28:Q28"/>
    <mergeCell ref="H12:I12"/>
    <mergeCell ref="J12:J14"/>
    <mergeCell ref="K12:L12"/>
    <mergeCell ref="M12:N12"/>
    <mergeCell ref="P14:Q14"/>
    <mergeCell ref="M16:N16"/>
    <mergeCell ref="P16:Q16"/>
    <mergeCell ref="K16:L16"/>
    <mergeCell ref="H29:L29"/>
    <mergeCell ref="M29:Q29"/>
    <mergeCell ref="A10:A11"/>
    <mergeCell ref="M10:Q10"/>
    <mergeCell ref="M11:Q11"/>
    <mergeCell ref="C10:G10"/>
    <mergeCell ref="A28:A29"/>
    <mergeCell ref="A21:A23"/>
    <mergeCell ref="B21:B23"/>
    <mergeCell ref="B12:B14"/>
    <mergeCell ref="K39:L39"/>
    <mergeCell ref="M39:N39"/>
    <mergeCell ref="O39:O41"/>
    <mergeCell ref="P39:Q39"/>
    <mergeCell ref="M41:N41"/>
    <mergeCell ref="P41:Q41"/>
    <mergeCell ref="J36:J38"/>
    <mergeCell ref="H38:I38"/>
    <mergeCell ref="K38:L38"/>
    <mergeCell ref="M38:N38"/>
    <mergeCell ref="K36:L36"/>
    <mergeCell ref="M36:N36"/>
    <mergeCell ref="A36:A38"/>
    <mergeCell ref="B36:B38"/>
    <mergeCell ref="C28:G28"/>
    <mergeCell ref="P38:Q38"/>
    <mergeCell ref="H37:I37"/>
    <mergeCell ref="K37:L37"/>
    <mergeCell ref="M37:N37"/>
    <mergeCell ref="P37:Q37"/>
    <mergeCell ref="H36:I36"/>
    <mergeCell ref="H35:I35"/>
    <mergeCell ref="O36:O38"/>
    <mergeCell ref="P36:Q36"/>
    <mergeCell ref="R36:S36"/>
    <mergeCell ref="K35:L35"/>
    <mergeCell ref="M35:N35"/>
    <mergeCell ref="P35:Q35"/>
    <mergeCell ref="R35:S35"/>
    <mergeCell ref="P34:Q34"/>
    <mergeCell ref="R34:S34"/>
    <mergeCell ref="U34:V34"/>
    <mergeCell ref="O33:O35"/>
    <mergeCell ref="P33:Q33"/>
    <mergeCell ref="U35:V35"/>
    <mergeCell ref="K32:L32"/>
    <mergeCell ref="M32:N32"/>
    <mergeCell ref="H33:I33"/>
    <mergeCell ref="J33:J35"/>
    <mergeCell ref="K33:L33"/>
    <mergeCell ref="M33:N33"/>
    <mergeCell ref="M34:N34"/>
    <mergeCell ref="H34:I34"/>
    <mergeCell ref="K34:L34"/>
    <mergeCell ref="K30:L30"/>
    <mergeCell ref="M30:N30"/>
    <mergeCell ref="P32:Q32"/>
    <mergeCell ref="H31:I31"/>
    <mergeCell ref="K31:L31"/>
    <mergeCell ref="M31:N31"/>
    <mergeCell ref="P31:Q31"/>
    <mergeCell ref="O30:O32"/>
    <mergeCell ref="P30:Q30"/>
    <mergeCell ref="H32:I32"/>
    <mergeCell ref="U30:V30"/>
    <mergeCell ref="H44:I44"/>
    <mergeCell ref="K44:L44"/>
    <mergeCell ref="M44:N44"/>
    <mergeCell ref="P44:Q44"/>
    <mergeCell ref="R44:S44"/>
    <mergeCell ref="U44:V44"/>
    <mergeCell ref="H43:I43"/>
    <mergeCell ref="H30:I30"/>
    <mergeCell ref="J30:J32"/>
    <mergeCell ref="H42:I42"/>
    <mergeCell ref="J42:J44"/>
    <mergeCell ref="K42:L42"/>
    <mergeCell ref="M42:N42"/>
    <mergeCell ref="K43:L43"/>
    <mergeCell ref="M43:N43"/>
    <mergeCell ref="O42:O44"/>
    <mergeCell ref="P42:Q42"/>
    <mergeCell ref="R41:S41"/>
    <mergeCell ref="U41:V41"/>
    <mergeCell ref="R42:S42"/>
    <mergeCell ref="T42:T44"/>
    <mergeCell ref="P43:Q43"/>
    <mergeCell ref="R43:S43"/>
    <mergeCell ref="U43:V43"/>
    <mergeCell ref="U42:V42"/>
    <mergeCell ref="R40:S40"/>
    <mergeCell ref="U40:V40"/>
    <mergeCell ref="H41:I41"/>
    <mergeCell ref="K41:L41"/>
    <mergeCell ref="H40:I40"/>
    <mergeCell ref="K40:L40"/>
    <mergeCell ref="M40:N40"/>
    <mergeCell ref="P40:Q40"/>
    <mergeCell ref="R39:S39"/>
    <mergeCell ref="T39:T41"/>
    <mergeCell ref="U39:V39"/>
    <mergeCell ref="A24:A26"/>
    <mergeCell ref="B24:B26"/>
    <mergeCell ref="C29:G29"/>
    <mergeCell ref="C36:D36"/>
    <mergeCell ref="F36:G36"/>
    <mergeCell ref="C37:D37"/>
    <mergeCell ref="F37:G37"/>
    <mergeCell ref="A12:A14"/>
    <mergeCell ref="A15:A17"/>
    <mergeCell ref="B15:B17"/>
    <mergeCell ref="A2:V2"/>
    <mergeCell ref="H3:L3"/>
    <mergeCell ref="M3:Q3"/>
    <mergeCell ref="R3:V3"/>
    <mergeCell ref="R13:S13"/>
    <mergeCell ref="U13:V13"/>
    <mergeCell ref="T12:T14"/>
    <mergeCell ref="F12:G12"/>
    <mergeCell ref="C13:D13"/>
    <mergeCell ref="F13:G13"/>
    <mergeCell ref="E12:E14"/>
    <mergeCell ref="C14:D14"/>
    <mergeCell ref="F14:G14"/>
    <mergeCell ref="C12:D12"/>
    <mergeCell ref="F32:G32"/>
    <mergeCell ref="A30:A32"/>
    <mergeCell ref="A18:A20"/>
    <mergeCell ref="B18:B20"/>
    <mergeCell ref="C21:D21"/>
    <mergeCell ref="F20:G20"/>
    <mergeCell ref="C23:D23"/>
    <mergeCell ref="F23:G23"/>
    <mergeCell ref="A33:A35"/>
    <mergeCell ref="B33:B35"/>
    <mergeCell ref="C30:D30"/>
    <mergeCell ref="C31:D31"/>
    <mergeCell ref="C32:D32"/>
    <mergeCell ref="B30:B32"/>
    <mergeCell ref="A42:A44"/>
    <mergeCell ref="B42:B44"/>
    <mergeCell ref="C42:D42"/>
    <mergeCell ref="F42:G42"/>
    <mergeCell ref="C43:D43"/>
    <mergeCell ref="F43:G43"/>
    <mergeCell ref="C44:D44"/>
    <mergeCell ref="F44:G44"/>
    <mergeCell ref="E42:E44"/>
    <mergeCell ref="O8:Q8"/>
    <mergeCell ref="O4:Q4"/>
    <mergeCell ref="O5:Q5"/>
    <mergeCell ref="O6:Q6"/>
    <mergeCell ref="O7:Q7"/>
    <mergeCell ref="A39:A41"/>
    <mergeCell ref="B39:B41"/>
    <mergeCell ref="E39:E41"/>
    <mergeCell ref="C39:D39"/>
    <mergeCell ref="C40:D40"/>
    <mergeCell ref="C41:D41"/>
    <mergeCell ref="F41:G41"/>
    <mergeCell ref="F39:G39"/>
    <mergeCell ref="F40:G40"/>
    <mergeCell ref="C19:D19"/>
    <mergeCell ref="F19:G19"/>
    <mergeCell ref="C20:D20"/>
    <mergeCell ref="C33:D33"/>
    <mergeCell ref="F33:G33"/>
    <mergeCell ref="E33:E35"/>
    <mergeCell ref="F30:G30"/>
    <mergeCell ref="H10:L10"/>
    <mergeCell ref="H11:L11"/>
    <mergeCell ref="E30:E32"/>
    <mergeCell ref="E5:G5"/>
    <mergeCell ref="J7:L7"/>
    <mergeCell ref="J8:L8"/>
    <mergeCell ref="E6:G6"/>
    <mergeCell ref="E7:G7"/>
    <mergeCell ref="E8:G8"/>
    <mergeCell ref="F31:G31"/>
    <mergeCell ref="H39:I39"/>
    <mergeCell ref="J39:J41"/>
    <mergeCell ref="C11:G11"/>
    <mergeCell ref="C34:D34"/>
    <mergeCell ref="F34:G34"/>
    <mergeCell ref="C35:D35"/>
    <mergeCell ref="F35:G35"/>
    <mergeCell ref="F38:G38"/>
    <mergeCell ref="E36:E38"/>
    <mergeCell ref="C38:D38"/>
  </mergeCells>
  <dataValidations count="2">
    <dataValidation type="list" allowBlank="1" showInputMessage="1" showErrorMessage="1" sqref="E4:G8 J4:L8">
      <formula1>$X$11:$X$53</formula1>
    </dataValidation>
    <dataValidation type="list" allowBlank="1" showInputMessage="1" showErrorMessage="1" sqref="O4:Q8 T4:T8">
      <formula1>$X$11:$X$54</formula1>
    </dataValidation>
  </dataValidations>
  <printOptions/>
  <pageMargins left="0.3937007874015748" right="0.35" top="0.51" bottom="0.26" header="0.1968503937007874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A1" sqref="A1:AC1"/>
    </sheetView>
  </sheetViews>
  <sheetFormatPr defaultColWidth="9.00390625" defaultRowHeight="13.5"/>
  <cols>
    <col min="1" max="1" width="11.125" style="6" customWidth="1"/>
    <col min="2" max="21" width="3.125" style="6" customWidth="1"/>
    <col min="22" max="29" width="5.50390625" style="6" customWidth="1"/>
    <col min="30" max="16384" width="9.00390625" style="6" customWidth="1"/>
  </cols>
  <sheetData>
    <row r="1" spans="1:29" ht="33" customHeight="1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</row>
    <row r="2" spans="1:29" ht="16.5" customHeight="1" thickBot="1">
      <c r="A2" s="48"/>
      <c r="B2" s="81" t="s">
        <v>90</v>
      </c>
      <c r="C2" s="81"/>
      <c r="D2" s="81"/>
      <c r="E2" s="8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91" t="s">
        <v>93</v>
      </c>
      <c r="W2" s="91"/>
      <c r="X2" s="91"/>
      <c r="Y2" s="91"/>
      <c r="Z2" s="91"/>
      <c r="AA2" s="91"/>
      <c r="AB2" s="91"/>
      <c r="AC2" s="49"/>
    </row>
    <row r="3" spans="1:29" s="7" customFormat="1" ht="16.5" customHeight="1" thickBot="1">
      <c r="A3" s="12"/>
      <c r="B3" s="73" t="str">
        <f>'2次予選'!E4</f>
        <v>ベガルタ</v>
      </c>
      <c r="C3" s="73"/>
      <c r="D3" s="73"/>
      <c r="E3" s="74"/>
      <c r="F3" s="75" t="str">
        <f>'2次予選'!E5</f>
        <v>岩沼</v>
      </c>
      <c r="G3" s="76"/>
      <c r="H3" s="76"/>
      <c r="I3" s="77"/>
      <c r="J3" s="75" t="str">
        <f>'2次予選'!E6</f>
        <v>YMCA</v>
      </c>
      <c r="K3" s="76"/>
      <c r="L3" s="76"/>
      <c r="M3" s="77"/>
      <c r="N3" s="75" t="str">
        <f>'2次予選'!E7</f>
        <v>塩釜FC</v>
      </c>
      <c r="O3" s="76"/>
      <c r="P3" s="76"/>
      <c r="Q3" s="77"/>
      <c r="R3" s="75" t="str">
        <f>'2次予選'!E8</f>
        <v>ＪＥＦ</v>
      </c>
      <c r="S3" s="76"/>
      <c r="T3" s="76"/>
      <c r="U3" s="85"/>
      <c r="V3" s="13" t="s">
        <v>89</v>
      </c>
      <c r="W3" s="14" t="s">
        <v>88</v>
      </c>
      <c r="X3" s="14" t="s">
        <v>87</v>
      </c>
      <c r="Y3" s="14" t="s">
        <v>86</v>
      </c>
      <c r="Z3" s="15" t="s">
        <v>85</v>
      </c>
      <c r="AA3" s="15" t="s">
        <v>84</v>
      </c>
      <c r="AB3" s="15" t="s">
        <v>83</v>
      </c>
      <c r="AC3" s="16" t="s">
        <v>82</v>
      </c>
    </row>
    <row r="4" spans="1:29" s="7" customFormat="1" ht="16.5" customHeight="1">
      <c r="A4" s="17" t="str">
        <f>B3</f>
        <v>ベガルタ</v>
      </c>
      <c r="B4" s="78"/>
      <c r="C4" s="79"/>
      <c r="D4" s="79"/>
      <c r="E4" s="80"/>
      <c r="F4" s="18" t="s">
        <v>179</v>
      </c>
      <c r="G4" s="19">
        <f>'2次予選'!C44</f>
        <v>6</v>
      </c>
      <c r="H4" s="20" t="s">
        <v>175</v>
      </c>
      <c r="I4" s="21">
        <f>'2次予選'!F44</f>
        <v>0</v>
      </c>
      <c r="J4" s="18" t="s">
        <v>179</v>
      </c>
      <c r="K4" s="20">
        <f>'2次予選'!C17</f>
        <v>3</v>
      </c>
      <c r="L4" s="20" t="s">
        <v>175</v>
      </c>
      <c r="M4" s="21">
        <f>'2次予選'!F17</f>
        <v>0</v>
      </c>
      <c r="N4" s="18" t="s">
        <v>179</v>
      </c>
      <c r="O4" s="20">
        <f>'2次予選'!C26</f>
        <v>1</v>
      </c>
      <c r="P4" s="20" t="s">
        <v>175</v>
      </c>
      <c r="Q4" s="21">
        <f>'2次予選'!F26</f>
        <v>0</v>
      </c>
      <c r="R4" s="22" t="s">
        <v>180</v>
      </c>
      <c r="S4" s="23">
        <f>'2次予選'!C38</f>
        <v>0</v>
      </c>
      <c r="T4" s="23" t="s">
        <v>175</v>
      </c>
      <c r="U4" s="24">
        <f>'2次予選'!F38</f>
        <v>1</v>
      </c>
      <c r="V4" s="21">
        <f>SUM((W4*3)+(X4*1))</f>
        <v>9</v>
      </c>
      <c r="W4" s="25">
        <f>COUNTIF(B4:U4,"○")</f>
        <v>3</v>
      </c>
      <c r="X4" s="25">
        <f>COUNTIF(B4:U4,"△")</f>
        <v>0</v>
      </c>
      <c r="Y4" s="25">
        <f>COUNTIF(B4:U4,"●")</f>
        <v>1</v>
      </c>
      <c r="Z4" s="25">
        <f>SUM(C4,G4,K4,O4,S4)</f>
        <v>10</v>
      </c>
      <c r="AA4" s="25">
        <f>SUM(E4,I4,M4,Q4,U4)</f>
        <v>1</v>
      </c>
      <c r="AB4" s="25">
        <f>SUM(Z4-AA4)</f>
        <v>9</v>
      </c>
      <c r="AC4" s="26">
        <v>1</v>
      </c>
    </row>
    <row r="5" spans="1:29" s="7" customFormat="1" ht="16.5" customHeight="1">
      <c r="A5" s="27" t="str">
        <f>F3</f>
        <v>岩沼</v>
      </c>
      <c r="B5" s="17" t="s">
        <v>183</v>
      </c>
      <c r="C5" s="28">
        <f>I4</f>
        <v>0</v>
      </c>
      <c r="D5" s="28" t="s">
        <v>175</v>
      </c>
      <c r="E5" s="29">
        <f>G4</f>
        <v>6</v>
      </c>
      <c r="F5" s="82"/>
      <c r="G5" s="83"/>
      <c r="H5" s="83"/>
      <c r="I5" s="84"/>
      <c r="J5" s="30" t="s">
        <v>184</v>
      </c>
      <c r="K5" s="31">
        <f>'2次予選'!C35</f>
        <v>0</v>
      </c>
      <c r="L5" s="31" t="s">
        <v>175</v>
      </c>
      <c r="M5" s="32">
        <f>'2次予選'!F35</f>
        <v>1</v>
      </c>
      <c r="N5" s="33" t="s">
        <v>180</v>
      </c>
      <c r="O5" s="31">
        <f>'2次予選'!C20</f>
        <v>0</v>
      </c>
      <c r="P5" s="31" t="s">
        <v>175</v>
      </c>
      <c r="Q5" s="32">
        <f>'2次予選'!F20</f>
        <v>3</v>
      </c>
      <c r="R5" s="33" t="s">
        <v>180</v>
      </c>
      <c r="S5" s="34">
        <f>'2次予選'!C14</f>
        <v>0</v>
      </c>
      <c r="T5" s="34" t="s">
        <v>175</v>
      </c>
      <c r="U5" s="35">
        <f>'2次予選'!F14</f>
        <v>2</v>
      </c>
      <c r="V5" s="36">
        <f>SUM((W5*3)+(X5*1))</f>
        <v>0</v>
      </c>
      <c r="W5" s="37">
        <f>COUNTIF(B5:U5,"○")</f>
        <v>0</v>
      </c>
      <c r="X5" s="37">
        <f>COUNTIF(B5:U5,"△")</f>
        <v>0</v>
      </c>
      <c r="Y5" s="37">
        <f>COUNTIF(B5:U5,"●")</f>
        <v>4</v>
      </c>
      <c r="Z5" s="37">
        <f>SUM(C5,G5,K5,O5,S5)</f>
        <v>0</v>
      </c>
      <c r="AA5" s="37">
        <f>SUM(E5,I5,M5,Q5,U5)</f>
        <v>12</v>
      </c>
      <c r="AB5" s="37">
        <f>SUM(Z5-AA5)</f>
        <v>-12</v>
      </c>
      <c r="AC5" s="38">
        <v>5</v>
      </c>
    </row>
    <row r="6" spans="1:29" s="7" customFormat="1" ht="16.5" customHeight="1">
      <c r="A6" s="27" t="str">
        <f>J3</f>
        <v>YMCA</v>
      </c>
      <c r="B6" s="27" t="s">
        <v>180</v>
      </c>
      <c r="C6" s="34">
        <f>M4</f>
        <v>0</v>
      </c>
      <c r="D6" s="34" t="s">
        <v>175</v>
      </c>
      <c r="E6" s="36">
        <f>K4</f>
        <v>3</v>
      </c>
      <c r="F6" s="39" t="s">
        <v>179</v>
      </c>
      <c r="G6" s="31">
        <f>M5</f>
        <v>1</v>
      </c>
      <c r="H6" s="31" t="s">
        <v>175</v>
      </c>
      <c r="I6" s="32">
        <f>K5</f>
        <v>0</v>
      </c>
      <c r="J6" s="82"/>
      <c r="K6" s="83"/>
      <c r="L6" s="83"/>
      <c r="M6" s="84"/>
      <c r="N6" s="33" t="s">
        <v>185</v>
      </c>
      <c r="O6" s="34">
        <f>'2次予選'!C41</f>
        <v>1</v>
      </c>
      <c r="P6" s="34" t="s">
        <v>175</v>
      </c>
      <c r="Q6" s="36">
        <f>'2次予選'!F41</f>
        <v>0</v>
      </c>
      <c r="R6" s="33" t="s">
        <v>181</v>
      </c>
      <c r="S6" s="34">
        <f>'2次予選'!C23</f>
        <v>1</v>
      </c>
      <c r="T6" s="34" t="s">
        <v>175</v>
      </c>
      <c r="U6" s="35">
        <f>'2次予選'!F23</f>
        <v>1</v>
      </c>
      <c r="V6" s="36">
        <f>SUM((W6*3)+(X6*1))</f>
        <v>7</v>
      </c>
      <c r="W6" s="37">
        <f>COUNTIF(B6:U6,"○")</f>
        <v>2</v>
      </c>
      <c r="X6" s="37">
        <f>COUNTIF(B6:U6,"△")</f>
        <v>1</v>
      </c>
      <c r="Y6" s="37">
        <f>COUNTIF(B6:U6,"●")</f>
        <v>1</v>
      </c>
      <c r="Z6" s="37">
        <f>SUM(C6,G6,K6,O6,S6)</f>
        <v>3</v>
      </c>
      <c r="AA6" s="37">
        <f>SUM(E6,I6,M6,Q6,U6)</f>
        <v>4</v>
      </c>
      <c r="AB6" s="37">
        <f>SUM(Z6-AA6)</f>
        <v>-1</v>
      </c>
      <c r="AC6" s="38">
        <v>3</v>
      </c>
    </row>
    <row r="7" spans="1:29" s="7" customFormat="1" ht="16.5" customHeight="1">
      <c r="A7" s="27" t="str">
        <f>N3</f>
        <v>塩釜FC</v>
      </c>
      <c r="B7" s="27" t="s">
        <v>180</v>
      </c>
      <c r="C7" s="34">
        <f>Q4</f>
        <v>0</v>
      </c>
      <c r="D7" s="34" t="s">
        <v>175</v>
      </c>
      <c r="E7" s="36">
        <f>O4</f>
        <v>1</v>
      </c>
      <c r="F7" s="39" t="s">
        <v>182</v>
      </c>
      <c r="G7" s="31">
        <f>Q5</f>
        <v>3</v>
      </c>
      <c r="H7" s="31" t="s">
        <v>175</v>
      </c>
      <c r="I7" s="32">
        <f>O5</f>
        <v>0</v>
      </c>
      <c r="J7" s="33" t="s">
        <v>180</v>
      </c>
      <c r="K7" s="34">
        <f>Q6</f>
        <v>0</v>
      </c>
      <c r="L7" s="34" t="s">
        <v>175</v>
      </c>
      <c r="M7" s="36">
        <f>O6</f>
        <v>1</v>
      </c>
      <c r="N7" s="82"/>
      <c r="O7" s="83"/>
      <c r="P7" s="83"/>
      <c r="Q7" s="84"/>
      <c r="R7" s="33" t="s">
        <v>179</v>
      </c>
      <c r="S7" s="34">
        <f>'2次予選'!C32</f>
        <v>2</v>
      </c>
      <c r="T7" s="34" t="s">
        <v>175</v>
      </c>
      <c r="U7" s="35">
        <f>'2次予選'!F32</f>
        <v>0</v>
      </c>
      <c r="V7" s="36">
        <f>SUM((W7*3)+(X7*1))</f>
        <v>6</v>
      </c>
      <c r="W7" s="37">
        <f>COUNTIF(B7:U7,"○")</f>
        <v>2</v>
      </c>
      <c r="X7" s="37">
        <f>COUNTIF(B7:U7,"△")</f>
        <v>0</v>
      </c>
      <c r="Y7" s="37">
        <f>COUNTIF(B7:U7,"●")</f>
        <v>2</v>
      </c>
      <c r="Z7" s="37">
        <f>SUM(C7,G7,K7,O7,S7)</f>
        <v>5</v>
      </c>
      <c r="AA7" s="37">
        <f>SUM(E7,I7,M7,Q7,U7)</f>
        <v>2</v>
      </c>
      <c r="AB7" s="37">
        <f>SUM(Z7-AA7)</f>
        <v>3</v>
      </c>
      <c r="AC7" s="38">
        <v>4</v>
      </c>
    </row>
    <row r="8" spans="1:29" s="7" customFormat="1" ht="16.5" customHeight="1" thickBot="1">
      <c r="A8" s="40" t="str">
        <f>R3</f>
        <v>ＪＥＦ</v>
      </c>
      <c r="B8" s="40" t="s">
        <v>179</v>
      </c>
      <c r="C8" s="41">
        <f>U4</f>
        <v>1</v>
      </c>
      <c r="D8" s="41" t="s">
        <v>175</v>
      </c>
      <c r="E8" s="42">
        <f>S4</f>
        <v>0</v>
      </c>
      <c r="F8" s="43" t="s">
        <v>179</v>
      </c>
      <c r="G8" s="44">
        <f>U5</f>
        <v>2</v>
      </c>
      <c r="H8" s="44" t="s">
        <v>175</v>
      </c>
      <c r="I8" s="45">
        <f>S5</f>
        <v>0</v>
      </c>
      <c r="J8" s="43" t="s">
        <v>181</v>
      </c>
      <c r="K8" s="44">
        <f>U6</f>
        <v>1</v>
      </c>
      <c r="L8" s="44" t="s">
        <v>175</v>
      </c>
      <c r="M8" s="45">
        <f>S6</f>
        <v>1</v>
      </c>
      <c r="N8" s="43" t="s">
        <v>180</v>
      </c>
      <c r="O8" s="44">
        <f>U7</f>
        <v>0</v>
      </c>
      <c r="P8" s="44" t="s">
        <v>175</v>
      </c>
      <c r="Q8" s="45">
        <f>S7</f>
        <v>2</v>
      </c>
      <c r="R8" s="87"/>
      <c r="S8" s="88"/>
      <c r="T8" s="88"/>
      <c r="U8" s="89"/>
      <c r="V8" s="45">
        <f>SUM((W8*3)+(X8*1))</f>
        <v>7</v>
      </c>
      <c r="W8" s="46">
        <f>COUNTIF(B8:U8,"○")</f>
        <v>2</v>
      </c>
      <c r="X8" s="46">
        <f>COUNTIF(B8:U8,"△")</f>
        <v>1</v>
      </c>
      <c r="Y8" s="46">
        <f>COUNTIF(B8:U8,"●")</f>
        <v>1</v>
      </c>
      <c r="Z8" s="46">
        <f>SUM(C8,G8,K8,O8,S8)</f>
        <v>4</v>
      </c>
      <c r="AA8" s="46">
        <f>SUM(E8,I8,M8,Q8,U8)</f>
        <v>3</v>
      </c>
      <c r="AB8" s="46">
        <f>SUM(Z8-AA8)</f>
        <v>1</v>
      </c>
      <c r="AC8" s="47">
        <v>2</v>
      </c>
    </row>
    <row r="9" spans="1:29" ht="16.5" customHeight="1" thickBot="1">
      <c r="A9" s="48"/>
      <c r="B9" s="81" t="s">
        <v>176</v>
      </c>
      <c r="C9" s="81"/>
      <c r="D9" s="81"/>
      <c r="E9" s="81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50">
        <f aca="true" t="shared" si="0" ref="V9:AB9">SUM(V4:V8)</f>
        <v>29</v>
      </c>
      <c r="W9" s="50">
        <f t="shared" si="0"/>
        <v>9</v>
      </c>
      <c r="X9" s="50">
        <f t="shared" si="0"/>
        <v>2</v>
      </c>
      <c r="Y9" s="50">
        <f t="shared" si="0"/>
        <v>9</v>
      </c>
      <c r="Z9" s="50">
        <f t="shared" si="0"/>
        <v>22</v>
      </c>
      <c r="AA9" s="50">
        <f t="shared" si="0"/>
        <v>22</v>
      </c>
      <c r="AB9" s="50">
        <f t="shared" si="0"/>
        <v>0</v>
      </c>
      <c r="AC9" s="51"/>
    </row>
    <row r="10" spans="1:29" s="7" customFormat="1" ht="16.5" customHeight="1" thickBot="1">
      <c r="A10" s="12"/>
      <c r="B10" s="73" t="str">
        <f>'2次予選'!J4</f>
        <v>多賀城FC</v>
      </c>
      <c r="C10" s="73"/>
      <c r="D10" s="73"/>
      <c r="E10" s="74"/>
      <c r="F10" s="75" t="str">
        <f>'2次予選'!J5</f>
        <v>古川杉の子</v>
      </c>
      <c r="G10" s="76"/>
      <c r="H10" s="76"/>
      <c r="I10" s="77"/>
      <c r="J10" s="75" t="str">
        <f>'2次予選'!J6</f>
        <v>なかのFC</v>
      </c>
      <c r="K10" s="76"/>
      <c r="L10" s="76"/>
      <c r="M10" s="77"/>
      <c r="N10" s="75" t="str">
        <f>'2次予選'!J7</f>
        <v>やまもと</v>
      </c>
      <c r="O10" s="76"/>
      <c r="P10" s="76"/>
      <c r="Q10" s="77"/>
      <c r="R10" s="75" t="str">
        <f>'2次予選'!J8</f>
        <v>古城FC</v>
      </c>
      <c r="S10" s="76"/>
      <c r="T10" s="76"/>
      <c r="U10" s="85"/>
      <c r="V10" s="13" t="s">
        <v>89</v>
      </c>
      <c r="W10" s="14" t="s">
        <v>88</v>
      </c>
      <c r="X10" s="14" t="s">
        <v>87</v>
      </c>
      <c r="Y10" s="14" t="s">
        <v>86</v>
      </c>
      <c r="Z10" s="15" t="s">
        <v>85</v>
      </c>
      <c r="AA10" s="15" t="s">
        <v>84</v>
      </c>
      <c r="AB10" s="15" t="s">
        <v>83</v>
      </c>
      <c r="AC10" s="16" t="s">
        <v>82</v>
      </c>
    </row>
    <row r="11" spans="1:29" s="7" customFormat="1" ht="16.5" customHeight="1">
      <c r="A11" s="17" t="str">
        <f>B10</f>
        <v>多賀城FC</v>
      </c>
      <c r="B11" s="78"/>
      <c r="C11" s="79"/>
      <c r="D11" s="79"/>
      <c r="E11" s="80"/>
      <c r="F11" s="18" t="s">
        <v>186</v>
      </c>
      <c r="G11" s="19">
        <f>'2次予選'!H44</f>
        <v>0</v>
      </c>
      <c r="H11" s="20" t="s">
        <v>175</v>
      </c>
      <c r="I11" s="21">
        <f>'2次予選'!K44</f>
        <v>0</v>
      </c>
      <c r="J11" s="18" t="s">
        <v>182</v>
      </c>
      <c r="K11" s="20">
        <f>'2次予選'!H17</f>
        <v>2</v>
      </c>
      <c r="L11" s="20" t="s">
        <v>175</v>
      </c>
      <c r="M11" s="21">
        <f>'2次予選'!K17</f>
        <v>0</v>
      </c>
      <c r="N11" s="18" t="s">
        <v>179</v>
      </c>
      <c r="O11" s="20">
        <f>'2次予選'!H26</f>
        <v>2</v>
      </c>
      <c r="P11" s="20" t="s">
        <v>175</v>
      </c>
      <c r="Q11" s="21">
        <f>'2次予選'!K26</f>
        <v>0</v>
      </c>
      <c r="R11" s="22" t="s">
        <v>179</v>
      </c>
      <c r="S11" s="23">
        <f>'2次予選'!H38</f>
        <v>3</v>
      </c>
      <c r="T11" s="23" t="s">
        <v>175</v>
      </c>
      <c r="U11" s="24">
        <f>'2次予選'!K38</f>
        <v>0</v>
      </c>
      <c r="V11" s="21">
        <f>SUM((W11*3)+(X11*1))</f>
        <v>10</v>
      </c>
      <c r="W11" s="25">
        <f>COUNTIF(B11:U11,"○")</f>
        <v>3</v>
      </c>
      <c r="X11" s="25">
        <f>COUNTIF(B11:U11,"△")</f>
        <v>1</v>
      </c>
      <c r="Y11" s="25">
        <f>COUNTIF(B11:U11,"●")</f>
        <v>0</v>
      </c>
      <c r="Z11" s="25">
        <f>SUM(C11,G11,K11,O11,S11)</f>
        <v>7</v>
      </c>
      <c r="AA11" s="25">
        <f>SUM(E11,I11,M11,Q11,U11)</f>
        <v>0</v>
      </c>
      <c r="AB11" s="25">
        <f>SUM(Z11-AA11)</f>
        <v>7</v>
      </c>
      <c r="AC11" s="26">
        <v>1</v>
      </c>
    </row>
    <row r="12" spans="1:29" s="7" customFormat="1" ht="16.5" customHeight="1">
      <c r="A12" s="27" t="str">
        <f>F10</f>
        <v>古川杉の子</v>
      </c>
      <c r="B12" s="17" t="s">
        <v>186</v>
      </c>
      <c r="C12" s="28">
        <f>I11</f>
        <v>0</v>
      </c>
      <c r="D12" s="28" t="s">
        <v>175</v>
      </c>
      <c r="E12" s="29">
        <f>G11</f>
        <v>0</v>
      </c>
      <c r="F12" s="82"/>
      <c r="G12" s="83"/>
      <c r="H12" s="83"/>
      <c r="I12" s="84"/>
      <c r="J12" s="30" t="s">
        <v>179</v>
      </c>
      <c r="K12" s="31">
        <f>'2次予選'!H35</f>
        <v>1</v>
      </c>
      <c r="L12" s="31" t="s">
        <v>175</v>
      </c>
      <c r="M12" s="32">
        <f>'2次予選'!K35</f>
        <v>0</v>
      </c>
      <c r="N12" s="33" t="s">
        <v>179</v>
      </c>
      <c r="O12" s="31">
        <f>'2次予選'!H20</f>
        <v>2</v>
      </c>
      <c r="P12" s="31" t="s">
        <v>175</v>
      </c>
      <c r="Q12" s="32">
        <f>'2次予選'!K20</f>
        <v>0</v>
      </c>
      <c r="R12" s="33" t="s">
        <v>179</v>
      </c>
      <c r="S12" s="34">
        <f>'2次予選'!H14</f>
        <v>2</v>
      </c>
      <c r="T12" s="34" t="s">
        <v>175</v>
      </c>
      <c r="U12" s="35">
        <f>'2次予選'!K14</f>
        <v>0</v>
      </c>
      <c r="V12" s="36">
        <f>SUM((W12*3)+(X12*1))</f>
        <v>10</v>
      </c>
      <c r="W12" s="37">
        <f>COUNTIF(B12:U12,"○")</f>
        <v>3</v>
      </c>
      <c r="X12" s="37">
        <f>COUNTIF(B12:U12,"△")</f>
        <v>1</v>
      </c>
      <c r="Y12" s="37">
        <f>COUNTIF(B12:U12,"●")</f>
        <v>0</v>
      </c>
      <c r="Z12" s="37">
        <f>SUM(C12,G12,K12,O12,S12)</f>
        <v>5</v>
      </c>
      <c r="AA12" s="37">
        <f>SUM(E12,I12,M12,Q12,U12)</f>
        <v>0</v>
      </c>
      <c r="AB12" s="37">
        <f>SUM(Z12-AA12)</f>
        <v>5</v>
      </c>
      <c r="AC12" s="38">
        <v>2</v>
      </c>
    </row>
    <row r="13" spans="1:29" s="7" customFormat="1" ht="16.5" customHeight="1">
      <c r="A13" s="27" t="str">
        <f>J10</f>
        <v>なかのFC</v>
      </c>
      <c r="B13" s="27" t="s">
        <v>180</v>
      </c>
      <c r="C13" s="34">
        <f>M11</f>
        <v>0</v>
      </c>
      <c r="D13" s="34" t="s">
        <v>175</v>
      </c>
      <c r="E13" s="36">
        <f>K11</f>
        <v>2</v>
      </c>
      <c r="F13" s="39" t="s">
        <v>180</v>
      </c>
      <c r="G13" s="31">
        <f>M12</f>
        <v>0</v>
      </c>
      <c r="H13" s="31" t="s">
        <v>175</v>
      </c>
      <c r="I13" s="32">
        <f>K12</f>
        <v>1</v>
      </c>
      <c r="J13" s="82"/>
      <c r="K13" s="83"/>
      <c r="L13" s="83"/>
      <c r="M13" s="84"/>
      <c r="N13" s="33" t="s">
        <v>179</v>
      </c>
      <c r="O13" s="34">
        <f>'2次予選'!H41</f>
        <v>2</v>
      </c>
      <c r="P13" s="34" t="s">
        <v>175</v>
      </c>
      <c r="Q13" s="36">
        <f>'2次予選'!K41</f>
        <v>0</v>
      </c>
      <c r="R13" s="33" t="s">
        <v>180</v>
      </c>
      <c r="S13" s="34">
        <f>'2次予選'!H23</f>
        <v>0</v>
      </c>
      <c r="T13" s="34" t="s">
        <v>175</v>
      </c>
      <c r="U13" s="35">
        <f>'2次予選'!K23</f>
        <v>2</v>
      </c>
      <c r="V13" s="36">
        <f>SUM((W13*3)+(X13*1))</f>
        <v>3</v>
      </c>
      <c r="W13" s="37">
        <f>COUNTIF(B13:U13,"○")</f>
        <v>1</v>
      </c>
      <c r="X13" s="37">
        <f>COUNTIF(B13:U13,"△")</f>
        <v>0</v>
      </c>
      <c r="Y13" s="37">
        <f>COUNTIF(B13:U13,"●")</f>
        <v>3</v>
      </c>
      <c r="Z13" s="37">
        <f>SUM(C13,G13,K13,O13,S13)</f>
        <v>2</v>
      </c>
      <c r="AA13" s="37">
        <f>SUM(E13,I13,M13,Q13,U13)</f>
        <v>5</v>
      </c>
      <c r="AB13" s="37">
        <f>SUM(Z13-AA13)</f>
        <v>-3</v>
      </c>
      <c r="AC13" s="38">
        <v>3</v>
      </c>
    </row>
    <row r="14" spans="1:29" s="7" customFormat="1" ht="16.5" customHeight="1">
      <c r="A14" s="27" t="str">
        <f>N10</f>
        <v>やまもと</v>
      </c>
      <c r="B14" s="27" t="s">
        <v>180</v>
      </c>
      <c r="C14" s="34">
        <f>Q11</f>
        <v>0</v>
      </c>
      <c r="D14" s="34" t="s">
        <v>175</v>
      </c>
      <c r="E14" s="36">
        <f>O11</f>
        <v>2</v>
      </c>
      <c r="F14" s="39" t="s">
        <v>180</v>
      </c>
      <c r="G14" s="31">
        <f>Q12</f>
        <v>0</v>
      </c>
      <c r="H14" s="31" t="s">
        <v>175</v>
      </c>
      <c r="I14" s="32">
        <f>O12</f>
        <v>2</v>
      </c>
      <c r="J14" s="33" t="s">
        <v>180</v>
      </c>
      <c r="K14" s="34">
        <f>Q13</f>
        <v>0</v>
      </c>
      <c r="L14" s="34" t="s">
        <v>175</v>
      </c>
      <c r="M14" s="36">
        <f>O13</f>
        <v>2</v>
      </c>
      <c r="N14" s="82"/>
      <c r="O14" s="83"/>
      <c r="P14" s="83"/>
      <c r="Q14" s="84"/>
      <c r="R14" s="33" t="s">
        <v>185</v>
      </c>
      <c r="S14" s="34">
        <f>'2次予選'!H32</f>
        <v>2</v>
      </c>
      <c r="T14" s="34" t="s">
        <v>175</v>
      </c>
      <c r="U14" s="35">
        <f>'2次予選'!K32</f>
        <v>1</v>
      </c>
      <c r="V14" s="36">
        <f>SUM((W14*3)+(X14*1))</f>
        <v>3</v>
      </c>
      <c r="W14" s="37">
        <f>COUNTIF(B14:U14,"○")</f>
        <v>1</v>
      </c>
      <c r="X14" s="37">
        <f>COUNTIF(B14:U14,"△")</f>
        <v>0</v>
      </c>
      <c r="Y14" s="37">
        <f>COUNTIF(B14:U14,"●")</f>
        <v>3</v>
      </c>
      <c r="Z14" s="37">
        <f>SUM(C14,G14,K14,O14,S14)</f>
        <v>2</v>
      </c>
      <c r="AA14" s="37">
        <f>SUM(E14,I14,M14,Q14,U14)</f>
        <v>7</v>
      </c>
      <c r="AB14" s="37">
        <f>SUM(Z14-AA14)</f>
        <v>-5</v>
      </c>
      <c r="AC14" s="38">
        <v>5</v>
      </c>
    </row>
    <row r="15" spans="1:29" s="7" customFormat="1" ht="16.5" customHeight="1" thickBot="1">
      <c r="A15" s="40" t="str">
        <f>R10</f>
        <v>古城FC</v>
      </c>
      <c r="B15" s="40" t="s">
        <v>180</v>
      </c>
      <c r="C15" s="41">
        <f>U11</f>
        <v>0</v>
      </c>
      <c r="D15" s="41" t="s">
        <v>175</v>
      </c>
      <c r="E15" s="42">
        <f>S11</f>
        <v>3</v>
      </c>
      <c r="F15" s="43" t="s">
        <v>180</v>
      </c>
      <c r="G15" s="44">
        <f>U12</f>
        <v>0</v>
      </c>
      <c r="H15" s="44" t="s">
        <v>175</v>
      </c>
      <c r="I15" s="45">
        <f>S12</f>
        <v>2</v>
      </c>
      <c r="J15" s="43" t="s">
        <v>179</v>
      </c>
      <c r="K15" s="44">
        <f>U13</f>
        <v>2</v>
      </c>
      <c r="L15" s="44" t="s">
        <v>175</v>
      </c>
      <c r="M15" s="45">
        <f>S13</f>
        <v>0</v>
      </c>
      <c r="N15" s="43" t="s">
        <v>180</v>
      </c>
      <c r="O15" s="44">
        <f>U14</f>
        <v>1</v>
      </c>
      <c r="P15" s="44" t="s">
        <v>175</v>
      </c>
      <c r="Q15" s="45">
        <f>S14</f>
        <v>2</v>
      </c>
      <c r="R15" s="87"/>
      <c r="S15" s="88"/>
      <c r="T15" s="88"/>
      <c r="U15" s="89"/>
      <c r="V15" s="45">
        <f>SUM((W15*3)+(X15*1))</f>
        <v>3</v>
      </c>
      <c r="W15" s="46">
        <f>COUNTIF(B15:U15,"○")</f>
        <v>1</v>
      </c>
      <c r="X15" s="46">
        <f>COUNTIF(B15:U15,"△")</f>
        <v>0</v>
      </c>
      <c r="Y15" s="46">
        <f>COUNTIF(B15:U15,"●")</f>
        <v>3</v>
      </c>
      <c r="Z15" s="46">
        <f>SUM(C15,G15,K15,O15,S15)</f>
        <v>3</v>
      </c>
      <c r="AA15" s="46">
        <f>SUM(E15,I15,M15,Q15,U15)</f>
        <v>7</v>
      </c>
      <c r="AB15" s="46">
        <f>SUM(Z15-AA15)</f>
        <v>-4</v>
      </c>
      <c r="AC15" s="47">
        <v>4</v>
      </c>
    </row>
    <row r="16" spans="1:29" ht="16.5" customHeight="1" thickBot="1">
      <c r="A16" s="48"/>
      <c r="B16" s="81" t="s">
        <v>177</v>
      </c>
      <c r="C16" s="81"/>
      <c r="D16" s="81"/>
      <c r="E16" s="81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>
        <f aca="true" t="shared" si="1" ref="V16:AB16">SUM(V11:V15)</f>
        <v>29</v>
      </c>
      <c r="W16" s="50">
        <f t="shared" si="1"/>
        <v>9</v>
      </c>
      <c r="X16" s="50">
        <f t="shared" si="1"/>
        <v>2</v>
      </c>
      <c r="Y16" s="50">
        <f t="shared" si="1"/>
        <v>9</v>
      </c>
      <c r="Z16" s="50">
        <f t="shared" si="1"/>
        <v>19</v>
      </c>
      <c r="AA16" s="50">
        <f t="shared" si="1"/>
        <v>19</v>
      </c>
      <c r="AB16" s="50">
        <f t="shared" si="1"/>
        <v>0</v>
      </c>
      <c r="AC16" s="51"/>
    </row>
    <row r="17" spans="1:29" s="7" customFormat="1" ht="16.5" customHeight="1" thickBot="1">
      <c r="A17" s="12"/>
      <c r="B17" s="73" t="str">
        <f>'2次予選'!O4</f>
        <v>REDEAST</v>
      </c>
      <c r="C17" s="73"/>
      <c r="D17" s="73"/>
      <c r="E17" s="74"/>
      <c r="F17" s="75" t="str">
        <f>'2次予選'!O5</f>
        <v>ジュニオール</v>
      </c>
      <c r="G17" s="76"/>
      <c r="H17" s="76"/>
      <c r="I17" s="77"/>
      <c r="J17" s="75" t="str">
        <f>'2次予選'!O6</f>
        <v>虹の丘</v>
      </c>
      <c r="K17" s="76"/>
      <c r="L17" s="76"/>
      <c r="M17" s="77"/>
      <c r="N17" s="75" t="str">
        <f>'2次予選'!O7</f>
        <v>茂庭台</v>
      </c>
      <c r="O17" s="76"/>
      <c r="P17" s="76"/>
      <c r="Q17" s="77"/>
      <c r="R17" s="75" t="str">
        <f>'2次予選'!O8</f>
        <v>開北FC</v>
      </c>
      <c r="S17" s="76"/>
      <c r="T17" s="76"/>
      <c r="U17" s="85"/>
      <c r="V17" s="13" t="s">
        <v>89</v>
      </c>
      <c r="W17" s="14" t="s">
        <v>88</v>
      </c>
      <c r="X17" s="14" t="s">
        <v>87</v>
      </c>
      <c r="Y17" s="14" t="s">
        <v>86</v>
      </c>
      <c r="Z17" s="15" t="s">
        <v>85</v>
      </c>
      <c r="AA17" s="15" t="s">
        <v>84</v>
      </c>
      <c r="AB17" s="15" t="s">
        <v>83</v>
      </c>
      <c r="AC17" s="16" t="s">
        <v>82</v>
      </c>
    </row>
    <row r="18" spans="1:29" s="7" customFormat="1" ht="16.5" customHeight="1">
      <c r="A18" s="17" t="str">
        <f>B17</f>
        <v>REDEAST</v>
      </c>
      <c r="B18" s="78"/>
      <c r="C18" s="79"/>
      <c r="D18" s="79"/>
      <c r="E18" s="80"/>
      <c r="F18" s="18" t="s">
        <v>183</v>
      </c>
      <c r="G18" s="20">
        <f>'2次予選'!M44</f>
        <v>1</v>
      </c>
      <c r="H18" s="20" t="s">
        <v>175</v>
      </c>
      <c r="I18" s="21">
        <f>'2次予選'!P44</f>
        <v>3</v>
      </c>
      <c r="J18" s="18" t="s">
        <v>179</v>
      </c>
      <c r="K18" s="20">
        <f>'2次予選'!M17</f>
        <v>3</v>
      </c>
      <c r="L18" s="20" t="s">
        <v>175</v>
      </c>
      <c r="M18" s="21">
        <f>'2次予選'!P17</f>
        <v>0</v>
      </c>
      <c r="N18" s="18" t="s">
        <v>181</v>
      </c>
      <c r="O18" s="20">
        <f>'2次予選'!M26</f>
        <v>1</v>
      </c>
      <c r="P18" s="20" t="s">
        <v>175</v>
      </c>
      <c r="Q18" s="21">
        <f>'2次予選'!P26</f>
        <v>1</v>
      </c>
      <c r="R18" s="22" t="s">
        <v>183</v>
      </c>
      <c r="S18" s="23">
        <f>'2次予選'!M38</f>
        <v>0</v>
      </c>
      <c r="T18" s="23" t="s">
        <v>175</v>
      </c>
      <c r="U18" s="24">
        <f>'2次予選'!P38</f>
        <v>2</v>
      </c>
      <c r="V18" s="21">
        <f>SUM((W18*3)+(X18*1))</f>
        <v>4</v>
      </c>
      <c r="W18" s="25">
        <f>COUNTIF(B18:U18,"○")</f>
        <v>1</v>
      </c>
      <c r="X18" s="25">
        <f>COUNTIF(B18:U18,"△")</f>
        <v>1</v>
      </c>
      <c r="Y18" s="25">
        <f>COUNTIF(B18:U18,"●")</f>
        <v>2</v>
      </c>
      <c r="Z18" s="25">
        <f>SUM(C18,G18,K18,O18,S18)</f>
        <v>5</v>
      </c>
      <c r="AA18" s="25">
        <f>SUM(E18,I18,M18,Q18,U18)</f>
        <v>6</v>
      </c>
      <c r="AB18" s="25">
        <f>SUM(Z18-AA18)</f>
        <v>-1</v>
      </c>
      <c r="AC18" s="26">
        <v>4</v>
      </c>
    </row>
    <row r="19" spans="1:29" s="7" customFormat="1" ht="16.5" customHeight="1">
      <c r="A19" s="27" t="str">
        <f>F17</f>
        <v>ジュニオール</v>
      </c>
      <c r="B19" s="17" t="s">
        <v>179</v>
      </c>
      <c r="C19" s="28">
        <f>I18</f>
        <v>3</v>
      </c>
      <c r="D19" s="28" t="s">
        <v>175</v>
      </c>
      <c r="E19" s="29">
        <f>G18</f>
        <v>1</v>
      </c>
      <c r="F19" s="82"/>
      <c r="G19" s="83"/>
      <c r="H19" s="83"/>
      <c r="I19" s="84"/>
      <c r="J19" s="30" t="s">
        <v>185</v>
      </c>
      <c r="K19" s="31">
        <f>'2次予選'!M35</f>
        <v>6</v>
      </c>
      <c r="L19" s="31" t="s">
        <v>175</v>
      </c>
      <c r="M19" s="32">
        <f>'2次予選'!P35</f>
        <v>2</v>
      </c>
      <c r="N19" s="33" t="s">
        <v>180</v>
      </c>
      <c r="O19" s="31">
        <f>'2次予選'!M20</f>
        <v>0</v>
      </c>
      <c r="P19" s="31" t="s">
        <v>175</v>
      </c>
      <c r="Q19" s="32">
        <f>'2次予選'!P20</f>
        <v>2</v>
      </c>
      <c r="R19" s="33" t="s">
        <v>181</v>
      </c>
      <c r="S19" s="34">
        <f>'2次予選'!M14</f>
        <v>1</v>
      </c>
      <c r="T19" s="34" t="s">
        <v>175</v>
      </c>
      <c r="U19" s="35">
        <f>'2次予選'!P14</f>
        <v>1</v>
      </c>
      <c r="V19" s="36">
        <f>SUM((W19*3)+(X19*1))</f>
        <v>7</v>
      </c>
      <c r="W19" s="37">
        <f>COUNTIF(B19:U19,"○")</f>
        <v>2</v>
      </c>
      <c r="X19" s="37">
        <f>COUNTIF(B19:U19,"△")</f>
        <v>1</v>
      </c>
      <c r="Y19" s="37">
        <f>COUNTIF(B19:U19,"●")</f>
        <v>1</v>
      </c>
      <c r="Z19" s="37">
        <f>SUM(C19,G19,K19,O19,S19)</f>
        <v>10</v>
      </c>
      <c r="AA19" s="37">
        <f>SUM(E19,I19,M19,Q19,U19)</f>
        <v>6</v>
      </c>
      <c r="AB19" s="37">
        <f>SUM(Z19-AA19)</f>
        <v>4</v>
      </c>
      <c r="AC19" s="38">
        <v>2</v>
      </c>
    </row>
    <row r="20" spans="1:29" s="7" customFormat="1" ht="16.5" customHeight="1">
      <c r="A20" s="27" t="str">
        <f>J17</f>
        <v>虹の丘</v>
      </c>
      <c r="B20" s="27" t="s">
        <v>180</v>
      </c>
      <c r="C20" s="34">
        <f>M18</f>
        <v>0</v>
      </c>
      <c r="D20" s="34" t="s">
        <v>175</v>
      </c>
      <c r="E20" s="36">
        <f>K18</f>
        <v>3</v>
      </c>
      <c r="F20" s="39" t="s">
        <v>180</v>
      </c>
      <c r="G20" s="31">
        <f>M19</f>
        <v>2</v>
      </c>
      <c r="H20" s="31" t="s">
        <v>175</v>
      </c>
      <c r="I20" s="32">
        <f>K19</f>
        <v>6</v>
      </c>
      <c r="J20" s="82"/>
      <c r="K20" s="83"/>
      <c r="L20" s="83"/>
      <c r="M20" s="84"/>
      <c r="N20" s="33" t="s">
        <v>186</v>
      </c>
      <c r="O20" s="34">
        <f>'2次予選'!M41</f>
        <v>0</v>
      </c>
      <c r="P20" s="34" t="s">
        <v>175</v>
      </c>
      <c r="Q20" s="36">
        <f>'2次予選'!P41</f>
        <v>0</v>
      </c>
      <c r="R20" s="33" t="s">
        <v>180</v>
      </c>
      <c r="S20" s="34">
        <f>'2次予選'!M23</f>
        <v>0</v>
      </c>
      <c r="T20" s="34" t="s">
        <v>175</v>
      </c>
      <c r="U20" s="35">
        <f>'2次予選'!P23</f>
        <v>3</v>
      </c>
      <c r="V20" s="36">
        <f>SUM((W20*3)+(X20*1))</f>
        <v>1</v>
      </c>
      <c r="W20" s="37">
        <f>COUNTIF(B20:U20,"○")</f>
        <v>0</v>
      </c>
      <c r="X20" s="37">
        <f>COUNTIF(B20:U20,"△")</f>
        <v>1</v>
      </c>
      <c r="Y20" s="37">
        <f>COUNTIF(B20:U20,"●")</f>
        <v>3</v>
      </c>
      <c r="Z20" s="37">
        <f>SUM(C20,G20,K20,O20,S20)</f>
        <v>2</v>
      </c>
      <c r="AA20" s="37">
        <f>SUM(E20,I20,M20,Q20,U20)</f>
        <v>12</v>
      </c>
      <c r="AB20" s="37">
        <f>SUM(Z20-AA20)</f>
        <v>-10</v>
      </c>
      <c r="AC20" s="38">
        <v>5</v>
      </c>
    </row>
    <row r="21" spans="1:29" s="7" customFormat="1" ht="16.5" customHeight="1">
      <c r="A21" s="27" t="str">
        <f>N17</f>
        <v>茂庭台</v>
      </c>
      <c r="B21" s="27" t="s">
        <v>181</v>
      </c>
      <c r="C21" s="34">
        <f>Q18</f>
        <v>1</v>
      </c>
      <c r="D21" s="34" t="s">
        <v>175</v>
      </c>
      <c r="E21" s="36">
        <f>O18</f>
        <v>1</v>
      </c>
      <c r="F21" s="39" t="s">
        <v>179</v>
      </c>
      <c r="G21" s="31">
        <f>Q19</f>
        <v>2</v>
      </c>
      <c r="H21" s="31" t="s">
        <v>175</v>
      </c>
      <c r="I21" s="32">
        <f>O19</f>
        <v>0</v>
      </c>
      <c r="J21" s="33" t="s">
        <v>186</v>
      </c>
      <c r="K21" s="34">
        <f>Q20</f>
        <v>0</v>
      </c>
      <c r="L21" s="34" t="s">
        <v>175</v>
      </c>
      <c r="M21" s="36">
        <f>O20</f>
        <v>0</v>
      </c>
      <c r="N21" s="82"/>
      <c r="O21" s="83"/>
      <c r="P21" s="83"/>
      <c r="Q21" s="84"/>
      <c r="R21" s="33" t="s">
        <v>180</v>
      </c>
      <c r="S21" s="34">
        <f>'2次予選'!M32</f>
        <v>0</v>
      </c>
      <c r="T21" s="34" t="s">
        <v>175</v>
      </c>
      <c r="U21" s="35">
        <f>'2次予選'!P32</f>
        <v>5</v>
      </c>
      <c r="V21" s="36">
        <f>SUM((W21*3)+(X21*1))</f>
        <v>5</v>
      </c>
      <c r="W21" s="37">
        <f>COUNTIF(B21:U21,"○")</f>
        <v>1</v>
      </c>
      <c r="X21" s="37">
        <f>COUNTIF(B21:U21,"△")</f>
        <v>2</v>
      </c>
      <c r="Y21" s="37">
        <f>COUNTIF(B21:U21,"●")</f>
        <v>1</v>
      </c>
      <c r="Z21" s="37">
        <f>SUM(C21,G21,K21,O21,S21)</f>
        <v>3</v>
      </c>
      <c r="AA21" s="37">
        <f>SUM(E21,I21,M21,Q21,U21)</f>
        <v>6</v>
      </c>
      <c r="AB21" s="37">
        <f>SUM(Z21-AA21)</f>
        <v>-3</v>
      </c>
      <c r="AC21" s="38">
        <v>3</v>
      </c>
    </row>
    <row r="22" spans="1:29" s="7" customFormat="1" ht="16.5" customHeight="1" thickBot="1">
      <c r="A22" s="40" t="str">
        <f>R17</f>
        <v>開北FC</v>
      </c>
      <c r="B22" s="40" t="s">
        <v>185</v>
      </c>
      <c r="C22" s="41">
        <f>U18</f>
        <v>2</v>
      </c>
      <c r="D22" s="41" t="s">
        <v>175</v>
      </c>
      <c r="E22" s="42">
        <f>S18</f>
        <v>0</v>
      </c>
      <c r="F22" s="43" t="s">
        <v>181</v>
      </c>
      <c r="G22" s="44">
        <f>U19</f>
        <v>1</v>
      </c>
      <c r="H22" s="44" t="s">
        <v>175</v>
      </c>
      <c r="I22" s="45">
        <f>S19</f>
        <v>1</v>
      </c>
      <c r="J22" s="43" t="s">
        <v>179</v>
      </c>
      <c r="K22" s="44">
        <f>U20</f>
        <v>3</v>
      </c>
      <c r="L22" s="44" t="s">
        <v>175</v>
      </c>
      <c r="M22" s="45">
        <f>S20</f>
        <v>0</v>
      </c>
      <c r="N22" s="43" t="s">
        <v>179</v>
      </c>
      <c r="O22" s="44">
        <f>U21</f>
        <v>5</v>
      </c>
      <c r="P22" s="44" t="s">
        <v>175</v>
      </c>
      <c r="Q22" s="45">
        <f>S21</f>
        <v>0</v>
      </c>
      <c r="R22" s="87"/>
      <c r="S22" s="88"/>
      <c r="T22" s="88"/>
      <c r="U22" s="89"/>
      <c r="V22" s="45">
        <f>SUM((W22*3)+(X22*1))</f>
        <v>10</v>
      </c>
      <c r="W22" s="46">
        <f>COUNTIF(B22:U22,"○")</f>
        <v>3</v>
      </c>
      <c r="X22" s="46">
        <f>COUNTIF(B22:U22,"△")</f>
        <v>1</v>
      </c>
      <c r="Y22" s="46">
        <f>COUNTIF(B22:U22,"●")</f>
        <v>0</v>
      </c>
      <c r="Z22" s="46">
        <f>SUM(C22,G22,K22,O22,S22)</f>
        <v>11</v>
      </c>
      <c r="AA22" s="46">
        <f>SUM(E22,I22,M22,Q22,U22)</f>
        <v>1</v>
      </c>
      <c r="AB22" s="46">
        <f>SUM(Z22-AA22)</f>
        <v>10</v>
      </c>
      <c r="AC22" s="47">
        <v>1</v>
      </c>
    </row>
    <row r="23" spans="1:29" ht="16.5" customHeight="1" thickBot="1">
      <c r="A23" s="48"/>
      <c r="B23" s="81" t="s">
        <v>178</v>
      </c>
      <c r="C23" s="81"/>
      <c r="D23" s="81"/>
      <c r="E23" s="81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0">
        <f>SUM(V18:V22)</f>
        <v>27</v>
      </c>
      <c r="W23" s="50">
        <f aca="true" t="shared" si="2" ref="W23:AB23">SUM(W18:W22)</f>
        <v>7</v>
      </c>
      <c r="X23" s="50">
        <f t="shared" si="2"/>
        <v>6</v>
      </c>
      <c r="Y23" s="50">
        <f t="shared" si="2"/>
        <v>7</v>
      </c>
      <c r="Z23" s="50">
        <f t="shared" si="2"/>
        <v>31</v>
      </c>
      <c r="AA23" s="50">
        <f t="shared" si="2"/>
        <v>31</v>
      </c>
      <c r="AB23" s="50">
        <f t="shared" si="2"/>
        <v>0</v>
      </c>
      <c r="AC23" s="51"/>
    </row>
    <row r="24" spans="1:29" s="7" customFormat="1" ht="16.5" customHeight="1" thickBot="1">
      <c r="A24" s="12"/>
      <c r="B24" s="73" t="str">
        <f>'2次予選'!T4</f>
        <v>アバンツァーレ</v>
      </c>
      <c r="C24" s="73"/>
      <c r="D24" s="73"/>
      <c r="E24" s="74"/>
      <c r="F24" s="73" t="str">
        <f>'2次予選'!T5</f>
        <v>シューレFC</v>
      </c>
      <c r="G24" s="73"/>
      <c r="H24" s="73"/>
      <c r="I24" s="74"/>
      <c r="J24" s="73" t="str">
        <f>'2次予選'!T6</f>
        <v>富ケ丘</v>
      </c>
      <c r="K24" s="73"/>
      <c r="L24" s="73"/>
      <c r="M24" s="74"/>
      <c r="N24" s="73" t="str">
        <f>'2次予選'!T7</f>
        <v>デポルテ</v>
      </c>
      <c r="O24" s="73"/>
      <c r="P24" s="73"/>
      <c r="Q24" s="74"/>
      <c r="R24" s="75" t="str">
        <f>'2次予選'!T8</f>
        <v>東六クラブ</v>
      </c>
      <c r="S24" s="76"/>
      <c r="T24" s="76"/>
      <c r="U24" s="85"/>
      <c r="V24" s="13" t="s">
        <v>89</v>
      </c>
      <c r="W24" s="14" t="s">
        <v>88</v>
      </c>
      <c r="X24" s="14" t="s">
        <v>87</v>
      </c>
      <c r="Y24" s="14" t="s">
        <v>86</v>
      </c>
      <c r="Z24" s="15" t="s">
        <v>85</v>
      </c>
      <c r="AA24" s="15" t="s">
        <v>84</v>
      </c>
      <c r="AB24" s="15" t="s">
        <v>83</v>
      </c>
      <c r="AC24" s="16" t="s">
        <v>82</v>
      </c>
    </row>
    <row r="25" spans="1:29" s="7" customFormat="1" ht="16.5" customHeight="1">
      <c r="A25" s="17" t="str">
        <f>B24</f>
        <v>アバンツァーレ</v>
      </c>
      <c r="B25" s="78"/>
      <c r="C25" s="79"/>
      <c r="D25" s="79"/>
      <c r="E25" s="80"/>
      <c r="F25" s="18" t="s">
        <v>185</v>
      </c>
      <c r="G25" s="20">
        <f>'2次予選'!R44</f>
        <v>1</v>
      </c>
      <c r="H25" s="20" t="s">
        <v>175</v>
      </c>
      <c r="I25" s="21">
        <f>'2次予選'!U44</f>
        <v>0</v>
      </c>
      <c r="J25" s="18" t="s">
        <v>179</v>
      </c>
      <c r="K25" s="20">
        <f>'2次予選'!R17</f>
        <v>1</v>
      </c>
      <c r="L25" s="20" t="s">
        <v>175</v>
      </c>
      <c r="M25" s="21">
        <f>'2次予選'!U17</f>
        <v>0</v>
      </c>
      <c r="N25" s="18" t="s">
        <v>180</v>
      </c>
      <c r="O25" s="20">
        <f>'2次予選'!R26</f>
        <v>1</v>
      </c>
      <c r="P25" s="20" t="s">
        <v>175</v>
      </c>
      <c r="Q25" s="21">
        <f>'2次予選'!U26</f>
        <v>2</v>
      </c>
      <c r="R25" s="22" t="s">
        <v>179</v>
      </c>
      <c r="S25" s="23">
        <f>'2次予選'!R38</f>
        <v>6</v>
      </c>
      <c r="T25" s="23" t="s">
        <v>175</v>
      </c>
      <c r="U25" s="24">
        <f>'2次予選'!U38</f>
        <v>0</v>
      </c>
      <c r="V25" s="21">
        <f>SUM((W25*3)+(X25*1))</f>
        <v>9</v>
      </c>
      <c r="W25" s="25">
        <f>COUNTIF(B25:U25,"○")</f>
        <v>3</v>
      </c>
      <c r="X25" s="25">
        <f>COUNTIF(B25:U25,"△")</f>
        <v>0</v>
      </c>
      <c r="Y25" s="25">
        <f>COUNTIF(B25:U25,"●")</f>
        <v>1</v>
      </c>
      <c r="Z25" s="25">
        <f>SUM(C25,G25,K25,O25,S25)</f>
        <v>9</v>
      </c>
      <c r="AA25" s="25">
        <f>SUM(E25,I25,M25,Q25,U25)</f>
        <v>2</v>
      </c>
      <c r="AB25" s="25">
        <f>SUM(Z25-AA25)</f>
        <v>7</v>
      </c>
      <c r="AC25" s="26">
        <v>2</v>
      </c>
    </row>
    <row r="26" spans="1:29" s="7" customFormat="1" ht="16.5" customHeight="1">
      <c r="A26" s="27" t="str">
        <f>F24</f>
        <v>シューレFC</v>
      </c>
      <c r="B26" s="17" t="s">
        <v>180</v>
      </c>
      <c r="C26" s="28">
        <f>I25</f>
        <v>0</v>
      </c>
      <c r="D26" s="28" t="s">
        <v>175</v>
      </c>
      <c r="E26" s="29">
        <f>G25</f>
        <v>1</v>
      </c>
      <c r="F26" s="82"/>
      <c r="G26" s="83"/>
      <c r="H26" s="83"/>
      <c r="I26" s="84"/>
      <c r="J26" s="30" t="s">
        <v>179</v>
      </c>
      <c r="K26" s="31">
        <f>'2次予選'!R35</f>
        <v>7</v>
      </c>
      <c r="L26" s="31" t="s">
        <v>175</v>
      </c>
      <c r="M26" s="32">
        <f>'2次予選'!U35</f>
        <v>0</v>
      </c>
      <c r="N26" s="33" t="s">
        <v>180</v>
      </c>
      <c r="O26" s="31">
        <f>'2次予選'!R20</f>
        <v>1</v>
      </c>
      <c r="P26" s="31" t="s">
        <v>175</v>
      </c>
      <c r="Q26" s="32">
        <f>'2次予選'!U20</f>
        <v>2</v>
      </c>
      <c r="R26" s="33" t="s">
        <v>179</v>
      </c>
      <c r="S26" s="34">
        <f>'2次予選'!R14</f>
        <v>2</v>
      </c>
      <c r="T26" s="34" t="s">
        <v>175</v>
      </c>
      <c r="U26" s="35">
        <f>'2次予選'!U14</f>
        <v>0</v>
      </c>
      <c r="V26" s="36">
        <f>SUM((W26*3)+(X26*1))</f>
        <v>6</v>
      </c>
      <c r="W26" s="37">
        <f>COUNTIF(B26:U26,"○")</f>
        <v>2</v>
      </c>
      <c r="X26" s="37">
        <f>COUNTIF(B26:U26,"△")</f>
        <v>0</v>
      </c>
      <c r="Y26" s="37">
        <f>COUNTIF(B26:U26,"●")</f>
        <v>2</v>
      </c>
      <c r="Z26" s="37">
        <f>SUM(C26,G26,K26,O26,S26)</f>
        <v>10</v>
      </c>
      <c r="AA26" s="37">
        <f>SUM(E26,I26,M26,Q26,U26)</f>
        <v>3</v>
      </c>
      <c r="AB26" s="37">
        <f>SUM(Z26-AA26)</f>
        <v>7</v>
      </c>
      <c r="AC26" s="38">
        <v>3</v>
      </c>
    </row>
    <row r="27" spans="1:29" s="7" customFormat="1" ht="16.5" customHeight="1">
      <c r="A27" s="27" t="str">
        <f>J24</f>
        <v>富ケ丘</v>
      </c>
      <c r="B27" s="27" t="s">
        <v>180</v>
      </c>
      <c r="C27" s="34">
        <f>M25</f>
        <v>0</v>
      </c>
      <c r="D27" s="34" t="s">
        <v>175</v>
      </c>
      <c r="E27" s="36">
        <f>K25</f>
        <v>1</v>
      </c>
      <c r="F27" s="39" t="s">
        <v>180</v>
      </c>
      <c r="G27" s="31">
        <f>M26</f>
        <v>0</v>
      </c>
      <c r="H27" s="31" t="s">
        <v>175</v>
      </c>
      <c r="I27" s="32">
        <f>K26</f>
        <v>7</v>
      </c>
      <c r="J27" s="82"/>
      <c r="K27" s="83"/>
      <c r="L27" s="83"/>
      <c r="M27" s="84"/>
      <c r="N27" s="33" t="s">
        <v>180</v>
      </c>
      <c r="O27" s="34">
        <f>'2次予選'!R41</f>
        <v>0</v>
      </c>
      <c r="P27" s="34" t="s">
        <v>175</v>
      </c>
      <c r="Q27" s="36">
        <f>'2次予選'!U41</f>
        <v>2</v>
      </c>
      <c r="R27" s="33" t="s">
        <v>180</v>
      </c>
      <c r="S27" s="34">
        <f>'2次予選'!R23</f>
        <v>0</v>
      </c>
      <c r="T27" s="34" t="s">
        <v>175</v>
      </c>
      <c r="U27" s="35">
        <f>'2次予選'!U23</f>
        <v>2</v>
      </c>
      <c r="V27" s="36">
        <f>SUM((W27*3)+(X27*1))</f>
        <v>0</v>
      </c>
      <c r="W27" s="37">
        <f>COUNTIF(B27:U27,"○")</f>
        <v>0</v>
      </c>
      <c r="X27" s="37">
        <f>COUNTIF(B27:U27,"△")</f>
        <v>0</v>
      </c>
      <c r="Y27" s="37">
        <f>COUNTIF(B27:U27,"●")</f>
        <v>4</v>
      </c>
      <c r="Z27" s="37">
        <f>SUM(C27,G27,K27,O27,S27)</f>
        <v>0</v>
      </c>
      <c r="AA27" s="37">
        <f>SUM(E27,I27,M27,Q27,U27)</f>
        <v>12</v>
      </c>
      <c r="AB27" s="37">
        <f>SUM(Z27-AA27)</f>
        <v>-12</v>
      </c>
      <c r="AC27" s="38">
        <v>5</v>
      </c>
    </row>
    <row r="28" spans="1:29" s="7" customFormat="1" ht="16.5" customHeight="1">
      <c r="A28" s="27" t="str">
        <f>N24</f>
        <v>デポルテ</v>
      </c>
      <c r="B28" s="27" t="s">
        <v>179</v>
      </c>
      <c r="C28" s="34">
        <f>Q25</f>
        <v>2</v>
      </c>
      <c r="D28" s="34" t="s">
        <v>175</v>
      </c>
      <c r="E28" s="36">
        <f>O25</f>
        <v>1</v>
      </c>
      <c r="F28" s="39" t="s">
        <v>179</v>
      </c>
      <c r="G28" s="31">
        <f>Q26</f>
        <v>2</v>
      </c>
      <c r="H28" s="31" t="s">
        <v>175</v>
      </c>
      <c r="I28" s="32">
        <f>O26</f>
        <v>1</v>
      </c>
      <c r="J28" s="33" t="s">
        <v>179</v>
      </c>
      <c r="K28" s="34">
        <f>Q27</f>
        <v>2</v>
      </c>
      <c r="L28" s="34" t="s">
        <v>175</v>
      </c>
      <c r="M28" s="36">
        <f>O27</f>
        <v>0</v>
      </c>
      <c r="N28" s="82"/>
      <c r="O28" s="83"/>
      <c r="P28" s="83"/>
      <c r="Q28" s="84"/>
      <c r="R28" s="33" t="s">
        <v>185</v>
      </c>
      <c r="S28" s="34">
        <f>'2次予選'!R32</f>
        <v>1</v>
      </c>
      <c r="T28" s="34" t="s">
        <v>175</v>
      </c>
      <c r="U28" s="35">
        <f>'2次予選'!U32</f>
        <v>0</v>
      </c>
      <c r="V28" s="36">
        <f>SUM((W28*3)+(X28*1))</f>
        <v>12</v>
      </c>
      <c r="W28" s="37">
        <f>COUNTIF(B28:U28,"○")</f>
        <v>4</v>
      </c>
      <c r="X28" s="37">
        <f>COUNTIF(B28:U28,"△")</f>
        <v>0</v>
      </c>
      <c r="Y28" s="37">
        <f>COUNTIF(B28:U28,"●")</f>
        <v>0</v>
      </c>
      <c r="Z28" s="37">
        <f>SUM(C28,G28,K28,O28,S28)</f>
        <v>7</v>
      </c>
      <c r="AA28" s="37">
        <f>SUM(E28,I28,M28,Q28,U28)</f>
        <v>2</v>
      </c>
      <c r="AB28" s="37">
        <f>SUM(Z28-AA28)</f>
        <v>5</v>
      </c>
      <c r="AC28" s="38">
        <v>1</v>
      </c>
    </row>
    <row r="29" spans="1:29" s="7" customFormat="1" ht="16.5" customHeight="1" thickBot="1">
      <c r="A29" s="40" t="str">
        <f>R24</f>
        <v>東六クラブ</v>
      </c>
      <c r="B29" s="40" t="s">
        <v>180</v>
      </c>
      <c r="C29" s="41">
        <f>U25</f>
        <v>0</v>
      </c>
      <c r="D29" s="41" t="s">
        <v>175</v>
      </c>
      <c r="E29" s="42">
        <f>S25</f>
        <v>6</v>
      </c>
      <c r="F29" s="43" t="s">
        <v>180</v>
      </c>
      <c r="G29" s="44">
        <f>U26</f>
        <v>0</v>
      </c>
      <c r="H29" s="44" t="s">
        <v>175</v>
      </c>
      <c r="I29" s="45">
        <f>S26</f>
        <v>2</v>
      </c>
      <c r="J29" s="43" t="s">
        <v>179</v>
      </c>
      <c r="K29" s="44">
        <f>U27</f>
        <v>2</v>
      </c>
      <c r="L29" s="44" t="s">
        <v>175</v>
      </c>
      <c r="M29" s="45">
        <f>S27</f>
        <v>0</v>
      </c>
      <c r="N29" s="43" t="s">
        <v>183</v>
      </c>
      <c r="O29" s="44">
        <f>U28</f>
        <v>0</v>
      </c>
      <c r="P29" s="44" t="s">
        <v>175</v>
      </c>
      <c r="Q29" s="45">
        <f>S28</f>
        <v>1</v>
      </c>
      <c r="R29" s="87"/>
      <c r="S29" s="88"/>
      <c r="T29" s="88"/>
      <c r="U29" s="89"/>
      <c r="V29" s="45">
        <f>SUM((W29*3)+(X29*1))</f>
        <v>3</v>
      </c>
      <c r="W29" s="46">
        <f>COUNTIF(B29:U29,"○")</f>
        <v>1</v>
      </c>
      <c r="X29" s="46">
        <f>COUNTIF(B29:U29,"△")</f>
        <v>0</v>
      </c>
      <c r="Y29" s="46">
        <f>COUNTIF(B29:U29,"●")</f>
        <v>3</v>
      </c>
      <c r="Z29" s="46">
        <f>SUM(C29,G29,K29,O29,S29)</f>
        <v>2</v>
      </c>
      <c r="AA29" s="46">
        <f>SUM(E29,I29,M29,Q29,U29)</f>
        <v>9</v>
      </c>
      <c r="AB29" s="46">
        <f>SUM(Z29-AA29)</f>
        <v>-7</v>
      </c>
      <c r="AC29" s="47">
        <v>4</v>
      </c>
    </row>
    <row r="30" spans="1:29" ht="13.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>
        <f aca="true" t="shared" si="3" ref="V30:AB30">SUM(V25:V29)</f>
        <v>30</v>
      </c>
      <c r="W30" s="53">
        <f t="shared" si="3"/>
        <v>10</v>
      </c>
      <c r="X30" s="53">
        <f t="shared" si="3"/>
        <v>0</v>
      </c>
      <c r="Y30" s="53">
        <f t="shared" si="3"/>
        <v>10</v>
      </c>
      <c r="Z30" s="53">
        <f t="shared" si="3"/>
        <v>28</v>
      </c>
      <c r="AA30" s="53">
        <f t="shared" si="3"/>
        <v>28</v>
      </c>
      <c r="AB30" s="53">
        <f t="shared" si="3"/>
        <v>0</v>
      </c>
      <c r="AC30" s="54"/>
    </row>
    <row r="31" spans="1:29" ht="13.5">
      <c r="A31" s="52"/>
      <c r="B31" s="86" t="s">
        <v>81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55"/>
      <c r="W31" s="55"/>
      <c r="X31" s="55"/>
      <c r="Y31" s="55"/>
      <c r="Z31" s="55"/>
      <c r="AA31" s="55"/>
      <c r="AB31" s="55"/>
      <c r="AC31" s="55"/>
    </row>
    <row r="32" spans="1:29" ht="13.5">
      <c r="A32" s="52"/>
      <c r="B32" s="72" t="s">
        <v>80</v>
      </c>
      <c r="C32" s="72"/>
      <c r="D32" s="72"/>
      <c r="E32" s="56"/>
      <c r="F32" s="72" t="s">
        <v>79</v>
      </c>
      <c r="G32" s="72"/>
      <c r="H32" s="72"/>
      <c r="I32" s="72"/>
      <c r="J32" s="72" t="s">
        <v>78</v>
      </c>
      <c r="K32" s="72"/>
      <c r="L32" s="72"/>
      <c r="M32" s="72"/>
      <c r="N32" s="72" t="s">
        <v>77</v>
      </c>
      <c r="O32" s="72"/>
      <c r="P32" s="72"/>
      <c r="Q32" s="72"/>
      <c r="R32" s="72"/>
      <c r="S32" s="72"/>
      <c r="T32" s="72"/>
      <c r="U32" s="72"/>
      <c r="V32" s="52"/>
      <c r="W32" s="52"/>
      <c r="X32" s="52"/>
      <c r="Y32" s="52"/>
      <c r="Z32" s="52"/>
      <c r="AA32" s="52"/>
      <c r="AB32" s="52"/>
      <c r="AC32" s="52"/>
    </row>
  </sheetData>
  <sheetProtection/>
  <mergeCells count="51">
    <mergeCell ref="N28:Q28"/>
    <mergeCell ref="R29:U29"/>
    <mergeCell ref="F10:I10"/>
    <mergeCell ref="R15:U15"/>
    <mergeCell ref="R17:U17"/>
    <mergeCell ref="R22:U22"/>
    <mergeCell ref="N17:Q17"/>
    <mergeCell ref="N21:Q21"/>
    <mergeCell ref="N14:Q14"/>
    <mergeCell ref="J17:M17"/>
    <mergeCell ref="A1:AC1"/>
    <mergeCell ref="R3:U3"/>
    <mergeCell ref="B3:E3"/>
    <mergeCell ref="F3:I3"/>
    <mergeCell ref="J3:M3"/>
    <mergeCell ref="N3:Q3"/>
    <mergeCell ref="V2:AB2"/>
    <mergeCell ref="B2:E2"/>
    <mergeCell ref="B4:E4"/>
    <mergeCell ref="F5:I5"/>
    <mergeCell ref="B31:U31"/>
    <mergeCell ref="R8:U8"/>
    <mergeCell ref="R10:U10"/>
    <mergeCell ref="B11:E11"/>
    <mergeCell ref="F12:I12"/>
    <mergeCell ref="J13:M13"/>
    <mergeCell ref="B10:E10"/>
    <mergeCell ref="B9:E9"/>
    <mergeCell ref="J6:M6"/>
    <mergeCell ref="N32:U32"/>
    <mergeCell ref="N24:Q24"/>
    <mergeCell ref="R24:U24"/>
    <mergeCell ref="J32:M32"/>
    <mergeCell ref="J10:M10"/>
    <mergeCell ref="N10:Q10"/>
    <mergeCell ref="N7:Q7"/>
    <mergeCell ref="J20:M20"/>
    <mergeCell ref="J27:M27"/>
    <mergeCell ref="B16:E16"/>
    <mergeCell ref="F26:I26"/>
    <mergeCell ref="J24:M24"/>
    <mergeCell ref="B18:E18"/>
    <mergeCell ref="F19:I19"/>
    <mergeCell ref="B23:E23"/>
    <mergeCell ref="B32:D32"/>
    <mergeCell ref="F32:I32"/>
    <mergeCell ref="B17:E17"/>
    <mergeCell ref="F17:I17"/>
    <mergeCell ref="B24:E24"/>
    <mergeCell ref="F24:I24"/>
    <mergeCell ref="B25:E25"/>
  </mergeCells>
  <printOptions horizontalCentered="1"/>
  <pageMargins left="0.5905511811023623" right="0.31496062992125984" top="0.35433070866141736" bottom="0.7480314960629921" header="0.275590551181102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k2</cp:lastModifiedBy>
  <cp:lastPrinted>2009-06-21T07:37:52Z</cp:lastPrinted>
  <dcterms:created xsi:type="dcterms:W3CDTF">1997-01-08T22:48:59Z</dcterms:created>
  <dcterms:modified xsi:type="dcterms:W3CDTF">2009-06-21T11:40:42Z</dcterms:modified>
  <cp:category/>
  <cp:version/>
  <cp:contentType/>
  <cp:contentStatus/>
</cp:coreProperties>
</file>