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予選" sheetId="1" r:id="rId1"/>
    <sheet name="星取表" sheetId="2" r:id="rId2"/>
    <sheet name="決勝Ｔ" sheetId="3" r:id="rId3"/>
  </sheets>
  <definedNames>
    <definedName name="_xlnm.Print_Area" localSheetId="0">'予選'!$A$1:$V$39</definedName>
  </definedNames>
  <calcPr fullCalcOnLoad="1"/>
</workbook>
</file>

<file path=xl/sharedStrings.xml><?xml version="1.0" encoding="utf-8"?>
<sst xmlns="http://schemas.openxmlformats.org/spreadsheetml/2006/main" count="617" uniqueCount="173">
  <si>
    <t>会場</t>
  </si>
  <si>
    <t>※</t>
  </si>
  <si>
    <t>グループ</t>
  </si>
  <si>
    <t>№</t>
  </si>
  <si>
    <t>順位</t>
  </si>
  <si>
    <t>差</t>
  </si>
  <si>
    <t>失点</t>
  </si>
  <si>
    <t>得点</t>
  </si>
  <si>
    <t>負</t>
  </si>
  <si>
    <t>分</t>
  </si>
  <si>
    <t>勝</t>
  </si>
  <si>
    <t>勝点</t>
  </si>
  <si>
    <t>VS</t>
  </si>
  <si>
    <t>Ａ・B</t>
  </si>
  <si>
    <t>C・D</t>
  </si>
  <si>
    <t>E・F</t>
  </si>
  <si>
    <t>G・H</t>
  </si>
  <si>
    <t>チームリスト</t>
  </si>
  <si>
    <t>Ｂ２位</t>
  </si>
  <si>
    <t>A１位</t>
  </si>
  <si>
    <t>Ｂ１位</t>
  </si>
  <si>
    <t>Ａ２位</t>
  </si>
  <si>
    <t>Ｃ１位</t>
  </si>
  <si>
    <t>Ｄ２位</t>
  </si>
  <si>
    <t>Ｄ１位</t>
  </si>
  <si>
    <t>Ｃ２位</t>
  </si>
  <si>
    <t>Ｅ１位</t>
  </si>
  <si>
    <t>Ｆ２位</t>
  </si>
  <si>
    <t>Ｆ１位</t>
  </si>
  <si>
    <t>Ｅ２位</t>
  </si>
  <si>
    <t>Ｇ１位</t>
  </si>
  <si>
    <t>Ｈ２位</t>
  </si>
  <si>
    <t>Ｈ１位</t>
  </si>
  <si>
    <t>Ｇ２位</t>
  </si>
  <si>
    <t>松森フットサル　Aコート</t>
  </si>
  <si>
    <t>松森フットサル　Bコート</t>
  </si>
  <si>
    <t>優　勝</t>
  </si>
  <si>
    <t>準優勝</t>
  </si>
  <si>
    <t>第３位</t>
  </si>
  <si>
    <t>第４位</t>
  </si>
  <si>
    <t>仙南　１</t>
  </si>
  <si>
    <t>仙南　２</t>
  </si>
  <si>
    <t>若林　１</t>
  </si>
  <si>
    <t>若林　２</t>
  </si>
  <si>
    <t>太白　１</t>
  </si>
  <si>
    <t>太白　２</t>
  </si>
  <si>
    <t>太白　３</t>
  </si>
  <si>
    <t>青葉　１</t>
  </si>
  <si>
    <t>青葉　２</t>
  </si>
  <si>
    <t>青葉　３</t>
  </si>
  <si>
    <t>青葉　４</t>
  </si>
  <si>
    <t>泉　１</t>
  </si>
  <si>
    <t>泉　２</t>
  </si>
  <si>
    <t>泉　３</t>
  </si>
  <si>
    <t>泉　４</t>
  </si>
  <si>
    <t>県北　１</t>
  </si>
  <si>
    <t>県北　２</t>
  </si>
  <si>
    <t>Ａグループ</t>
  </si>
  <si>
    <t>Bグループ</t>
  </si>
  <si>
    <t>Cグループ</t>
  </si>
  <si>
    <t>Dグループ</t>
  </si>
  <si>
    <t>Eグループ</t>
  </si>
  <si>
    <t>Fグループ</t>
  </si>
  <si>
    <t>Gグループ</t>
  </si>
  <si>
    <t>Hグループ</t>
  </si>
  <si>
    <t>ベガルタ</t>
  </si>
  <si>
    <t>Ａグループ</t>
  </si>
  <si>
    <t>-</t>
  </si>
  <si>
    <t>-</t>
  </si>
  <si>
    <t>-</t>
  </si>
  <si>
    <t>Bグループ</t>
  </si>
  <si>
    <t>Cグループ</t>
  </si>
  <si>
    <t>Ｄグループ</t>
  </si>
  <si>
    <t>Eグループ</t>
  </si>
  <si>
    <t>Fグループ</t>
  </si>
  <si>
    <t>Gグループ</t>
  </si>
  <si>
    <t>Hグループ</t>
  </si>
  <si>
    <t>Ａコート</t>
  </si>
  <si>
    <t>Ｂコート</t>
  </si>
  <si>
    <t>シューレＦＣ</t>
  </si>
  <si>
    <t>荒　町</t>
  </si>
  <si>
    <t>コバルトーレ</t>
  </si>
  <si>
    <t>宮城野　1</t>
  </si>
  <si>
    <t>塩釜ＦＣ</t>
  </si>
  <si>
    <t>A-1</t>
  </si>
  <si>
    <t>B-1</t>
  </si>
  <si>
    <t>C-1</t>
  </si>
  <si>
    <t>D-1</t>
  </si>
  <si>
    <t>E-1</t>
  </si>
  <si>
    <t>F-1</t>
  </si>
  <si>
    <t>G-1</t>
  </si>
  <si>
    <t>H-1</t>
  </si>
  <si>
    <t>アバンＳＣ</t>
  </si>
  <si>
    <t>泉　５</t>
  </si>
  <si>
    <t>泉　６</t>
  </si>
  <si>
    <t>中央　1</t>
  </si>
  <si>
    <t>中央　2</t>
  </si>
  <si>
    <t>中央　3</t>
  </si>
  <si>
    <t>中央　4</t>
  </si>
  <si>
    <t>石巻　1</t>
  </si>
  <si>
    <t>石巻　2</t>
  </si>
  <si>
    <t>石巻　3</t>
  </si>
  <si>
    <t>大崎　1</t>
  </si>
  <si>
    <t>大崎　2</t>
  </si>
  <si>
    <t>大崎　3</t>
  </si>
  <si>
    <t>セレスタ</t>
  </si>
  <si>
    <t>RED EAST</t>
  </si>
  <si>
    <t>大崎　4</t>
  </si>
  <si>
    <t>日時：平成２５年１０月２０日（日）9：00～</t>
  </si>
  <si>
    <t>FCクォーレ</t>
  </si>
  <si>
    <t>槻木FC</t>
  </si>
  <si>
    <t>大河原</t>
  </si>
  <si>
    <t>石巻山下</t>
  </si>
  <si>
    <t>開北FC</t>
  </si>
  <si>
    <t>富ケ丘</t>
  </si>
  <si>
    <t>多賀城FC</t>
  </si>
  <si>
    <t>太白　４</t>
  </si>
  <si>
    <t>S・KSC</t>
  </si>
  <si>
    <t>茂庭台</t>
  </si>
  <si>
    <t>やぎやま</t>
  </si>
  <si>
    <t>FC中山</t>
  </si>
  <si>
    <t>愛  子</t>
  </si>
  <si>
    <t>鹿  野</t>
  </si>
  <si>
    <t>YMCA</t>
  </si>
  <si>
    <t>ロングライフ</t>
  </si>
  <si>
    <t>FCアルコ</t>
  </si>
  <si>
    <t>ジュニオール</t>
  </si>
  <si>
    <t>気仙沼</t>
  </si>
  <si>
    <t>エスペランサ</t>
  </si>
  <si>
    <t>ロングライフ</t>
  </si>
  <si>
    <t>FCアルコ</t>
  </si>
  <si>
    <t>マリソル</t>
  </si>
  <si>
    <t>会場：新富谷ガーデンシティ　N-1ドーム</t>
  </si>
  <si>
    <t>予選リーグ（10-5-10）　　１０月１９日（土）</t>
  </si>
  <si>
    <t>新富谷N-1ドーム　Ａコート</t>
  </si>
  <si>
    <t>新富谷N-1ドーム　Ｂコート</t>
  </si>
  <si>
    <t>２０１３ バーモントカップ　第２３回　全日本少年フットサル　宮城県大会　グループ予選</t>
  </si>
  <si>
    <t>２０１３ バーモントカップ　第２３回全日本少年フットサル宮城県大会　予選リーグ戦績表</t>
  </si>
  <si>
    <t>２０１３ バーモントカップ　第２３回全日本少年フットサル宮城県大会　決勝トーナメント</t>
  </si>
  <si>
    <t>RED EAST</t>
  </si>
  <si>
    <t>ジュニオール</t>
  </si>
  <si>
    <t>小牛田ＦＣ</t>
  </si>
  <si>
    <t>古川</t>
  </si>
  <si>
    <t>あすなろ</t>
  </si>
  <si>
    <t>鳴子冨永</t>
  </si>
  <si>
    <t>コバルトーレ</t>
  </si>
  <si>
    <t>FCアルコ</t>
  </si>
  <si>
    <t>セレスタ</t>
  </si>
  <si>
    <t>エスペランサ</t>
  </si>
  <si>
    <t>やぎやま</t>
  </si>
  <si>
    <t>ロングライフ</t>
  </si>
  <si>
    <t>S・KSC</t>
  </si>
  <si>
    <t>FCクォーレ</t>
  </si>
  <si>
    <t>シューレＦＣ</t>
  </si>
  <si>
    <t>マリソル</t>
  </si>
  <si>
    <t>アバンＳＣ</t>
  </si>
  <si>
    <t>ベガルタ</t>
  </si>
  <si>
    <t>YMCA</t>
  </si>
  <si>
    <t>あすなろ</t>
  </si>
  <si>
    <t>PK</t>
  </si>
  <si>
    <t>１（4</t>
  </si>
  <si>
    <t>2）１</t>
  </si>
  <si>
    <t>２（3</t>
  </si>
  <si>
    <t>4）2</t>
  </si>
  <si>
    <t>●</t>
  </si>
  <si>
    <t>△</t>
  </si>
  <si>
    <t>○</t>
  </si>
  <si>
    <t>（５Ｐ</t>
  </si>
  <si>
    <t>Ｋ４）</t>
  </si>
  <si>
    <t>ベガルタ仙台ジュニア</t>
  </si>
  <si>
    <t>アバンツァーレ仙台ＳＣ</t>
  </si>
  <si>
    <t>ＦＣ.セレスタ</t>
  </si>
  <si>
    <t>ＲＥＤ　ＥＡＳＴ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</si>
</sst>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yyyy&quot;年&quot;m&quot;月&quot;d&quot;日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b/>
      <sz val="10"/>
      <color indexed="1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NumberFormat="1" applyFont="1" applyBorder="1" applyAlignment="1" applyProtection="1">
      <alignment horizontal="center" vertical="center" shrinkToFit="1"/>
      <protection/>
    </xf>
    <xf numFmtId="176" fontId="2" fillId="0" borderId="29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3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20" fontId="3" fillId="0" borderId="42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4" xfId="0" applyFont="1" applyBorder="1" applyAlignment="1">
      <alignment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182" fontId="2" fillId="0" borderId="1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15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2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2.375" style="1" customWidth="1"/>
    <col min="2" max="4" width="5.625" style="1" customWidth="1"/>
    <col min="5" max="5" width="2.625" style="1" customWidth="1"/>
    <col min="6" max="7" width="4.625" style="1" customWidth="1"/>
    <col min="8" max="9" width="5.625" style="1" customWidth="1"/>
    <col min="10" max="10" width="2.625" style="1" customWidth="1"/>
    <col min="11" max="12" width="4.625" style="1" customWidth="1"/>
    <col min="13" max="14" width="5.625" style="1" customWidth="1"/>
    <col min="15" max="15" width="2.625" style="1" customWidth="1"/>
    <col min="16" max="17" width="4.625" style="1" customWidth="1"/>
    <col min="18" max="19" width="5.625" style="1" customWidth="1"/>
    <col min="20" max="20" width="2.625" style="1" customWidth="1"/>
    <col min="21" max="22" width="4.625" style="1" customWidth="1"/>
    <col min="23" max="23" width="6.625" style="1" customWidth="1"/>
    <col min="24" max="26" width="9.00390625" style="1" hidden="1" customWidth="1"/>
    <col min="27" max="27" width="9.00390625" style="82" hidden="1" customWidth="1"/>
    <col min="28" max="16384" width="9.00390625" style="1" customWidth="1"/>
  </cols>
  <sheetData>
    <row r="1" spans="1:24" ht="25.5" customHeight="1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1" t="s">
        <v>17</v>
      </c>
    </row>
    <row r="2" spans="3:27" s="2" customFormat="1" ht="21.75" customHeight="1">
      <c r="C2" s="126" t="s">
        <v>57</v>
      </c>
      <c r="D2" s="126"/>
      <c r="E2" s="126" t="s">
        <v>58</v>
      </c>
      <c r="F2" s="126"/>
      <c r="G2" s="126"/>
      <c r="H2" s="126" t="s">
        <v>59</v>
      </c>
      <c r="I2" s="126"/>
      <c r="J2" s="126" t="s">
        <v>60</v>
      </c>
      <c r="K2" s="126"/>
      <c r="L2" s="126"/>
      <c r="M2" s="126" t="s">
        <v>61</v>
      </c>
      <c r="N2" s="126"/>
      <c r="O2" s="126" t="s">
        <v>62</v>
      </c>
      <c r="P2" s="126"/>
      <c r="Q2" s="126"/>
      <c r="R2" s="126" t="s">
        <v>63</v>
      </c>
      <c r="S2" s="126"/>
      <c r="T2" s="126" t="s">
        <v>64</v>
      </c>
      <c r="U2" s="126"/>
      <c r="V2" s="126"/>
      <c r="X2" s="31" t="s">
        <v>110</v>
      </c>
      <c r="Y2" s="2" t="s">
        <v>40</v>
      </c>
      <c r="Z2" s="31" t="s">
        <v>110</v>
      </c>
      <c r="AA2" s="31" t="s">
        <v>110</v>
      </c>
    </row>
    <row r="3" spans="2:27" s="2" customFormat="1" ht="21" customHeight="1">
      <c r="B3" s="2">
        <v>1</v>
      </c>
      <c r="C3" s="121" t="s">
        <v>145</v>
      </c>
      <c r="D3" s="122"/>
      <c r="E3" s="123" t="s">
        <v>120</v>
      </c>
      <c r="F3" s="123"/>
      <c r="G3" s="123"/>
      <c r="H3" s="121" t="s">
        <v>110</v>
      </c>
      <c r="I3" s="122"/>
      <c r="J3" s="123" t="s">
        <v>151</v>
      </c>
      <c r="K3" s="123"/>
      <c r="L3" s="123"/>
      <c r="M3" s="121" t="s">
        <v>141</v>
      </c>
      <c r="N3" s="122"/>
      <c r="O3" s="123" t="s">
        <v>155</v>
      </c>
      <c r="P3" s="123"/>
      <c r="Q3" s="123"/>
      <c r="R3" s="121" t="s">
        <v>83</v>
      </c>
      <c r="S3" s="122"/>
      <c r="T3" s="123" t="s">
        <v>127</v>
      </c>
      <c r="U3" s="123"/>
      <c r="V3" s="123"/>
      <c r="X3" s="31" t="s">
        <v>111</v>
      </c>
      <c r="Y3" s="2" t="s">
        <v>41</v>
      </c>
      <c r="Z3" s="31" t="s">
        <v>111</v>
      </c>
      <c r="AA3" s="31" t="s">
        <v>111</v>
      </c>
    </row>
    <row r="4" spans="2:27" s="2" customFormat="1" ht="21" customHeight="1">
      <c r="B4" s="2">
        <v>2</v>
      </c>
      <c r="C4" s="121" t="s">
        <v>115</v>
      </c>
      <c r="D4" s="122"/>
      <c r="E4" s="123" t="s">
        <v>147</v>
      </c>
      <c r="F4" s="123"/>
      <c r="G4" s="123"/>
      <c r="H4" s="121" t="s">
        <v>80</v>
      </c>
      <c r="I4" s="122"/>
      <c r="J4" s="123" t="s">
        <v>152</v>
      </c>
      <c r="K4" s="123"/>
      <c r="L4" s="123"/>
      <c r="M4" s="121" t="s">
        <v>111</v>
      </c>
      <c r="N4" s="122"/>
      <c r="O4" s="123" t="s">
        <v>112</v>
      </c>
      <c r="P4" s="123"/>
      <c r="Q4" s="123"/>
      <c r="R4" s="121" t="s">
        <v>121</v>
      </c>
      <c r="S4" s="122"/>
      <c r="T4" s="123" t="s">
        <v>156</v>
      </c>
      <c r="U4" s="123"/>
      <c r="V4" s="123"/>
      <c r="X4" s="31" t="s">
        <v>117</v>
      </c>
      <c r="Y4" s="2" t="s">
        <v>42</v>
      </c>
      <c r="Z4" s="31" t="s">
        <v>117</v>
      </c>
      <c r="AA4" s="31" t="s">
        <v>117</v>
      </c>
    </row>
    <row r="5" spans="2:27" s="2" customFormat="1" ht="21" customHeight="1">
      <c r="B5" s="2">
        <v>3</v>
      </c>
      <c r="C5" s="121" t="s">
        <v>142</v>
      </c>
      <c r="D5" s="122"/>
      <c r="E5" s="123" t="s">
        <v>148</v>
      </c>
      <c r="F5" s="123"/>
      <c r="G5" s="123"/>
      <c r="H5" s="121" t="s">
        <v>150</v>
      </c>
      <c r="I5" s="122"/>
      <c r="J5" s="123" t="s">
        <v>153</v>
      </c>
      <c r="K5" s="123"/>
      <c r="L5" s="123"/>
      <c r="M5" s="121" t="s">
        <v>118</v>
      </c>
      <c r="N5" s="122"/>
      <c r="O5" s="123" t="s">
        <v>144</v>
      </c>
      <c r="P5" s="123"/>
      <c r="Q5" s="123"/>
      <c r="R5" s="121" t="s">
        <v>122</v>
      </c>
      <c r="S5" s="122"/>
      <c r="T5" s="123" t="s">
        <v>157</v>
      </c>
      <c r="U5" s="123"/>
      <c r="V5" s="123"/>
      <c r="X5" s="31" t="s">
        <v>80</v>
      </c>
      <c r="Y5" s="2" t="s">
        <v>43</v>
      </c>
      <c r="Z5" s="31" t="s">
        <v>80</v>
      </c>
      <c r="AA5" s="31" t="s">
        <v>80</v>
      </c>
    </row>
    <row r="6" spans="2:27" s="2" customFormat="1" ht="21" customHeight="1">
      <c r="B6" s="2">
        <v>4</v>
      </c>
      <c r="C6" s="121" t="s">
        <v>146</v>
      </c>
      <c r="D6" s="122"/>
      <c r="E6" s="123" t="s">
        <v>149</v>
      </c>
      <c r="F6" s="123"/>
      <c r="G6" s="123"/>
      <c r="H6" s="121" t="s">
        <v>114</v>
      </c>
      <c r="I6" s="122"/>
      <c r="J6" s="123" t="s">
        <v>154</v>
      </c>
      <c r="K6" s="123"/>
      <c r="L6" s="123"/>
      <c r="M6" s="121" t="s">
        <v>139</v>
      </c>
      <c r="N6" s="122"/>
      <c r="O6" s="123" t="s">
        <v>113</v>
      </c>
      <c r="P6" s="123"/>
      <c r="Q6" s="123"/>
      <c r="R6" s="121" t="s">
        <v>140</v>
      </c>
      <c r="S6" s="122"/>
      <c r="T6" s="123" t="s">
        <v>158</v>
      </c>
      <c r="U6" s="123"/>
      <c r="V6" s="123"/>
      <c r="X6" s="31" t="s">
        <v>109</v>
      </c>
      <c r="Y6" s="2" t="s">
        <v>82</v>
      </c>
      <c r="Z6" s="31" t="s">
        <v>109</v>
      </c>
      <c r="AA6" s="31" t="s">
        <v>109</v>
      </c>
    </row>
    <row r="7" spans="3:27" s="2" customFormat="1" ht="18" customHeight="1">
      <c r="C7" s="3" t="s">
        <v>1</v>
      </c>
      <c r="D7" s="4" t="s">
        <v>133</v>
      </c>
      <c r="X7" s="31" t="s">
        <v>92</v>
      </c>
      <c r="Y7" s="2" t="s">
        <v>44</v>
      </c>
      <c r="Z7" s="31" t="s">
        <v>92</v>
      </c>
      <c r="AA7" s="31" t="s">
        <v>92</v>
      </c>
    </row>
    <row r="8" spans="1:27" s="2" customFormat="1" ht="18" customHeight="1">
      <c r="A8" s="126" t="s">
        <v>3</v>
      </c>
      <c r="B8" s="5" t="s">
        <v>2</v>
      </c>
      <c r="C8" s="126" t="s">
        <v>13</v>
      </c>
      <c r="D8" s="126"/>
      <c r="E8" s="126"/>
      <c r="F8" s="126"/>
      <c r="G8" s="126"/>
      <c r="H8" s="126" t="s">
        <v>14</v>
      </c>
      <c r="I8" s="126"/>
      <c r="J8" s="126"/>
      <c r="K8" s="126"/>
      <c r="L8" s="126"/>
      <c r="M8" s="126" t="s">
        <v>15</v>
      </c>
      <c r="N8" s="126"/>
      <c r="O8" s="126"/>
      <c r="P8" s="126"/>
      <c r="Q8" s="126"/>
      <c r="R8" s="126" t="s">
        <v>16</v>
      </c>
      <c r="S8" s="126"/>
      <c r="T8" s="126"/>
      <c r="U8" s="126"/>
      <c r="V8" s="126"/>
      <c r="X8" s="31" t="s">
        <v>122</v>
      </c>
      <c r="Y8" s="2" t="s">
        <v>45</v>
      </c>
      <c r="Z8" s="31" t="s">
        <v>122</v>
      </c>
      <c r="AA8" s="31" t="s">
        <v>122</v>
      </c>
    </row>
    <row r="9" spans="1:27" s="2" customFormat="1" ht="18" customHeight="1">
      <c r="A9" s="126"/>
      <c r="B9" s="5" t="s">
        <v>0</v>
      </c>
      <c r="C9" s="126" t="s">
        <v>134</v>
      </c>
      <c r="D9" s="126"/>
      <c r="E9" s="126"/>
      <c r="F9" s="126"/>
      <c r="G9" s="126"/>
      <c r="H9" s="126" t="s">
        <v>135</v>
      </c>
      <c r="I9" s="126"/>
      <c r="J9" s="126"/>
      <c r="K9" s="126"/>
      <c r="L9" s="126"/>
      <c r="M9" s="126" t="s">
        <v>34</v>
      </c>
      <c r="N9" s="126"/>
      <c r="O9" s="126"/>
      <c r="P9" s="126"/>
      <c r="Q9" s="126"/>
      <c r="R9" s="126" t="s">
        <v>35</v>
      </c>
      <c r="S9" s="126"/>
      <c r="T9" s="126"/>
      <c r="U9" s="126"/>
      <c r="V9" s="126"/>
      <c r="X9" s="31" t="s">
        <v>118</v>
      </c>
      <c r="Y9" s="2" t="s">
        <v>46</v>
      </c>
      <c r="Z9" s="31" t="s">
        <v>118</v>
      </c>
      <c r="AA9" s="31" t="s">
        <v>118</v>
      </c>
    </row>
    <row r="10" spans="1:27" s="2" customFormat="1" ht="21" customHeight="1">
      <c r="A10" s="126">
        <v>1</v>
      </c>
      <c r="B10" s="100">
        <v>0.375</v>
      </c>
      <c r="C10" s="98" t="str">
        <f>C3</f>
        <v>コバルトーレ</v>
      </c>
      <c r="D10" s="130"/>
      <c r="E10" s="130" t="s">
        <v>12</v>
      </c>
      <c r="F10" s="130" t="str">
        <f>C6</f>
        <v>FCアルコ</v>
      </c>
      <c r="G10" s="97"/>
      <c r="H10" s="98" t="str">
        <f>H3</f>
        <v>槻木FC</v>
      </c>
      <c r="I10" s="130"/>
      <c r="J10" s="130" t="s">
        <v>12</v>
      </c>
      <c r="K10" s="130" t="str">
        <f>H6</f>
        <v>富ケ丘</v>
      </c>
      <c r="L10" s="97"/>
      <c r="M10" s="98" t="str">
        <f>M3</f>
        <v>小牛田ＦＣ</v>
      </c>
      <c r="N10" s="130"/>
      <c r="O10" s="130" t="s">
        <v>12</v>
      </c>
      <c r="P10" s="130" t="str">
        <f>M6</f>
        <v>RED EAST</v>
      </c>
      <c r="Q10" s="97"/>
      <c r="R10" s="98" t="str">
        <f>R3</f>
        <v>塩釜ＦＣ</v>
      </c>
      <c r="S10" s="130"/>
      <c r="T10" s="130" t="s">
        <v>12</v>
      </c>
      <c r="U10" s="130" t="str">
        <f>R6</f>
        <v>ジュニオール</v>
      </c>
      <c r="V10" s="97"/>
      <c r="X10" s="31" t="s">
        <v>119</v>
      </c>
      <c r="Y10" s="2" t="s">
        <v>116</v>
      </c>
      <c r="Z10" s="31" t="s">
        <v>119</v>
      </c>
      <c r="AA10" s="31" t="s">
        <v>119</v>
      </c>
    </row>
    <row r="11" spans="1:27" s="2" customFormat="1" ht="21" customHeight="1">
      <c r="A11" s="126"/>
      <c r="B11" s="126"/>
      <c r="C11" s="99">
        <v>1</v>
      </c>
      <c r="D11" s="125"/>
      <c r="E11" s="125"/>
      <c r="F11" s="125">
        <v>4</v>
      </c>
      <c r="G11" s="129"/>
      <c r="H11" s="99">
        <v>5</v>
      </c>
      <c r="I11" s="125"/>
      <c r="J11" s="125"/>
      <c r="K11" s="125">
        <v>1</v>
      </c>
      <c r="L11" s="129"/>
      <c r="M11" s="99">
        <v>1</v>
      </c>
      <c r="N11" s="125"/>
      <c r="O11" s="125"/>
      <c r="P11" s="125">
        <v>9</v>
      </c>
      <c r="Q11" s="129"/>
      <c r="R11" s="99">
        <v>1</v>
      </c>
      <c r="S11" s="125"/>
      <c r="T11" s="125"/>
      <c r="U11" s="125">
        <v>5</v>
      </c>
      <c r="V11" s="129"/>
      <c r="X11" s="31" t="s">
        <v>120</v>
      </c>
      <c r="Y11" s="2" t="s">
        <v>47</v>
      </c>
      <c r="Z11" s="31" t="s">
        <v>120</v>
      </c>
      <c r="AA11" s="31" t="s">
        <v>120</v>
      </c>
    </row>
    <row r="12" spans="1:27" s="2" customFormat="1" ht="21" customHeight="1">
      <c r="A12" s="126">
        <v>2</v>
      </c>
      <c r="B12" s="100">
        <v>0.3958333333333333</v>
      </c>
      <c r="C12" s="98" t="str">
        <f>C5</f>
        <v>古川</v>
      </c>
      <c r="D12" s="130"/>
      <c r="E12" s="130" t="s">
        <v>12</v>
      </c>
      <c r="F12" s="130" t="str">
        <f>C4</f>
        <v>多賀城FC</v>
      </c>
      <c r="G12" s="97"/>
      <c r="H12" s="98" t="str">
        <f>H5</f>
        <v>ロングライフ</v>
      </c>
      <c r="I12" s="130"/>
      <c r="J12" s="130" t="s">
        <v>12</v>
      </c>
      <c r="K12" s="130" t="str">
        <f>H4</f>
        <v>荒　町</v>
      </c>
      <c r="L12" s="97"/>
      <c r="M12" s="98" t="str">
        <f>M5</f>
        <v>茂庭台</v>
      </c>
      <c r="N12" s="130"/>
      <c r="O12" s="130" t="s">
        <v>12</v>
      </c>
      <c r="P12" s="130" t="str">
        <f>M4</f>
        <v>大河原</v>
      </c>
      <c r="Q12" s="97"/>
      <c r="R12" s="98" t="str">
        <f>R5</f>
        <v>鹿  野</v>
      </c>
      <c r="S12" s="130"/>
      <c r="T12" s="130" t="s">
        <v>12</v>
      </c>
      <c r="U12" s="130" t="str">
        <f>R4</f>
        <v>愛  子</v>
      </c>
      <c r="V12" s="97"/>
      <c r="X12" s="31" t="s">
        <v>121</v>
      </c>
      <c r="Y12" s="2" t="s">
        <v>48</v>
      </c>
      <c r="Z12" s="31" t="s">
        <v>121</v>
      </c>
      <c r="AA12" s="31" t="s">
        <v>121</v>
      </c>
    </row>
    <row r="13" spans="1:27" s="2" customFormat="1" ht="21" customHeight="1">
      <c r="A13" s="126"/>
      <c r="B13" s="126"/>
      <c r="C13" s="99">
        <v>2</v>
      </c>
      <c r="D13" s="125"/>
      <c r="E13" s="125"/>
      <c r="F13" s="125">
        <v>2</v>
      </c>
      <c r="G13" s="129"/>
      <c r="H13" s="99">
        <v>2</v>
      </c>
      <c r="I13" s="125"/>
      <c r="J13" s="125"/>
      <c r="K13" s="125">
        <v>3</v>
      </c>
      <c r="L13" s="129"/>
      <c r="M13" s="99">
        <v>2</v>
      </c>
      <c r="N13" s="125"/>
      <c r="O13" s="125"/>
      <c r="P13" s="125">
        <v>1</v>
      </c>
      <c r="Q13" s="129"/>
      <c r="R13" s="99">
        <v>0</v>
      </c>
      <c r="S13" s="125"/>
      <c r="T13" s="125"/>
      <c r="U13" s="125">
        <v>2</v>
      </c>
      <c r="V13" s="129"/>
      <c r="X13" s="31" t="s">
        <v>123</v>
      </c>
      <c r="Y13" s="2" t="s">
        <v>49</v>
      </c>
      <c r="Z13" s="31" t="s">
        <v>123</v>
      </c>
      <c r="AA13" s="31" t="s">
        <v>123</v>
      </c>
    </row>
    <row r="14" spans="1:27" s="2" customFormat="1" ht="21" customHeight="1">
      <c r="A14" s="126">
        <v>3</v>
      </c>
      <c r="B14" s="100">
        <v>0.4166666666666667</v>
      </c>
      <c r="C14" s="98" t="str">
        <f>E3</f>
        <v>FC中山</v>
      </c>
      <c r="D14" s="130"/>
      <c r="E14" s="130" t="s">
        <v>12</v>
      </c>
      <c r="F14" s="130" t="str">
        <f>E6</f>
        <v>やぎやま</v>
      </c>
      <c r="G14" s="97"/>
      <c r="H14" s="98" t="str">
        <f>J3</f>
        <v>S・KSC</v>
      </c>
      <c r="I14" s="130"/>
      <c r="J14" s="130" t="s">
        <v>12</v>
      </c>
      <c r="K14" s="130" t="str">
        <f>J6</f>
        <v>マリソル</v>
      </c>
      <c r="L14" s="97"/>
      <c r="M14" s="98" t="str">
        <f>O3</f>
        <v>アバンＳＣ</v>
      </c>
      <c r="N14" s="130"/>
      <c r="O14" s="130" t="s">
        <v>12</v>
      </c>
      <c r="P14" s="130" t="str">
        <f>O6</f>
        <v>開北FC</v>
      </c>
      <c r="Q14" s="97"/>
      <c r="R14" s="98" t="str">
        <f>T3</f>
        <v>気仙沼</v>
      </c>
      <c r="S14" s="130"/>
      <c r="T14" s="130" t="s">
        <v>12</v>
      </c>
      <c r="U14" s="130" t="str">
        <f>T6</f>
        <v>あすなろ</v>
      </c>
      <c r="V14" s="97"/>
      <c r="X14" s="31" t="s">
        <v>79</v>
      </c>
      <c r="Y14" s="2" t="s">
        <v>50</v>
      </c>
      <c r="Z14" s="31" t="s">
        <v>79</v>
      </c>
      <c r="AA14" s="31" t="s">
        <v>79</v>
      </c>
    </row>
    <row r="15" spans="1:27" s="2" customFormat="1" ht="21" customHeight="1">
      <c r="A15" s="126"/>
      <c r="B15" s="126"/>
      <c r="C15" s="99">
        <v>9</v>
      </c>
      <c r="D15" s="125"/>
      <c r="E15" s="125"/>
      <c r="F15" s="125">
        <v>4</v>
      </c>
      <c r="G15" s="129"/>
      <c r="H15" s="99">
        <v>1</v>
      </c>
      <c r="I15" s="125"/>
      <c r="J15" s="125"/>
      <c r="K15" s="125">
        <v>1</v>
      </c>
      <c r="L15" s="129"/>
      <c r="M15" s="99">
        <v>5</v>
      </c>
      <c r="N15" s="125"/>
      <c r="O15" s="125"/>
      <c r="P15" s="125">
        <v>2</v>
      </c>
      <c r="Q15" s="129"/>
      <c r="R15" s="99">
        <v>0</v>
      </c>
      <c r="S15" s="125"/>
      <c r="T15" s="125"/>
      <c r="U15" s="125">
        <v>10</v>
      </c>
      <c r="V15" s="129"/>
      <c r="X15" s="31" t="s">
        <v>65</v>
      </c>
      <c r="Y15" s="2" t="s">
        <v>51</v>
      </c>
      <c r="Z15" s="31" t="s">
        <v>65</v>
      </c>
      <c r="AA15" s="31" t="s">
        <v>65</v>
      </c>
    </row>
    <row r="16" spans="1:27" s="2" customFormat="1" ht="21" customHeight="1">
      <c r="A16" s="126">
        <v>4</v>
      </c>
      <c r="B16" s="100">
        <v>0.4375</v>
      </c>
      <c r="C16" s="98" t="str">
        <f>E5</f>
        <v>エスペランサ</v>
      </c>
      <c r="D16" s="130"/>
      <c r="E16" s="130" t="s">
        <v>12</v>
      </c>
      <c r="F16" s="130" t="str">
        <f>E4</f>
        <v>セレスタ</v>
      </c>
      <c r="G16" s="97"/>
      <c r="H16" s="98" t="str">
        <f>J5</f>
        <v>シューレＦＣ</v>
      </c>
      <c r="I16" s="130"/>
      <c r="J16" s="130" t="s">
        <v>12</v>
      </c>
      <c r="K16" s="130" t="str">
        <f>J4</f>
        <v>FCクォーレ</v>
      </c>
      <c r="L16" s="97"/>
      <c r="M16" s="98" t="str">
        <f>O5</f>
        <v>鳴子冨永</v>
      </c>
      <c r="N16" s="130"/>
      <c r="O16" s="130" t="s">
        <v>12</v>
      </c>
      <c r="P16" s="130" t="str">
        <f>O4</f>
        <v>石巻山下</v>
      </c>
      <c r="Q16" s="97"/>
      <c r="R16" s="98" t="str">
        <f>T5</f>
        <v>YMCA</v>
      </c>
      <c r="S16" s="130"/>
      <c r="T16" s="130" t="s">
        <v>12</v>
      </c>
      <c r="U16" s="130" t="str">
        <f>T4</f>
        <v>ベガルタ</v>
      </c>
      <c r="V16" s="97"/>
      <c r="X16" s="31" t="s">
        <v>105</v>
      </c>
      <c r="Y16" s="2" t="s">
        <v>52</v>
      </c>
      <c r="Z16" s="31" t="s">
        <v>105</v>
      </c>
      <c r="AA16" s="31" t="s">
        <v>105</v>
      </c>
    </row>
    <row r="17" spans="1:27" s="2" customFormat="1" ht="21" customHeight="1">
      <c r="A17" s="126"/>
      <c r="B17" s="126"/>
      <c r="C17" s="99">
        <v>0</v>
      </c>
      <c r="D17" s="125"/>
      <c r="E17" s="125"/>
      <c r="F17" s="125">
        <v>11</v>
      </c>
      <c r="G17" s="129"/>
      <c r="H17" s="99">
        <v>2</v>
      </c>
      <c r="I17" s="125"/>
      <c r="J17" s="125"/>
      <c r="K17" s="125">
        <v>5</v>
      </c>
      <c r="L17" s="129"/>
      <c r="M17" s="99">
        <v>0</v>
      </c>
      <c r="N17" s="125"/>
      <c r="O17" s="125"/>
      <c r="P17" s="125">
        <v>5</v>
      </c>
      <c r="Q17" s="129"/>
      <c r="R17" s="99">
        <v>0</v>
      </c>
      <c r="S17" s="125"/>
      <c r="T17" s="125"/>
      <c r="U17" s="125">
        <v>5</v>
      </c>
      <c r="V17" s="129"/>
      <c r="X17" s="31" t="s">
        <v>124</v>
      </c>
      <c r="Y17" s="2" t="s">
        <v>53</v>
      </c>
      <c r="Z17" s="31" t="s">
        <v>124</v>
      </c>
      <c r="AA17" s="31" t="s">
        <v>129</v>
      </c>
    </row>
    <row r="18" spans="1:27" s="2" customFormat="1" ht="21" customHeight="1">
      <c r="A18" s="126">
        <v>5</v>
      </c>
      <c r="B18" s="100">
        <v>0.4583333333333333</v>
      </c>
      <c r="C18" s="98" t="str">
        <f>C3</f>
        <v>コバルトーレ</v>
      </c>
      <c r="D18" s="130"/>
      <c r="E18" s="130" t="s">
        <v>12</v>
      </c>
      <c r="F18" s="130" t="str">
        <f>C5</f>
        <v>古川</v>
      </c>
      <c r="G18" s="97"/>
      <c r="H18" s="98" t="str">
        <f>H3</f>
        <v>槻木FC</v>
      </c>
      <c r="I18" s="130"/>
      <c r="J18" s="130" t="s">
        <v>12</v>
      </c>
      <c r="K18" s="130" t="str">
        <f>H5</f>
        <v>ロングライフ</v>
      </c>
      <c r="L18" s="97"/>
      <c r="M18" s="98" t="str">
        <f>M3</f>
        <v>小牛田ＦＣ</v>
      </c>
      <c r="N18" s="130"/>
      <c r="O18" s="130" t="s">
        <v>12</v>
      </c>
      <c r="P18" s="130" t="str">
        <f>M5</f>
        <v>茂庭台</v>
      </c>
      <c r="Q18" s="97"/>
      <c r="R18" s="98" t="str">
        <f>R3</f>
        <v>塩釜ＦＣ</v>
      </c>
      <c r="S18" s="130"/>
      <c r="T18" s="130" t="s">
        <v>12</v>
      </c>
      <c r="U18" s="130" t="str">
        <f>R5</f>
        <v>鹿  野</v>
      </c>
      <c r="V18" s="97"/>
      <c r="X18" s="31" t="s">
        <v>106</v>
      </c>
      <c r="Y18" s="2" t="s">
        <v>54</v>
      </c>
      <c r="Z18" s="31" t="s">
        <v>106</v>
      </c>
      <c r="AA18" s="31" t="s">
        <v>106</v>
      </c>
    </row>
    <row r="19" spans="1:27" s="2" customFormat="1" ht="21" customHeight="1">
      <c r="A19" s="126"/>
      <c r="B19" s="126"/>
      <c r="C19" s="99">
        <v>3</v>
      </c>
      <c r="D19" s="125"/>
      <c r="E19" s="125"/>
      <c r="F19" s="125">
        <v>3</v>
      </c>
      <c r="G19" s="129"/>
      <c r="H19" s="99">
        <v>3</v>
      </c>
      <c r="I19" s="125"/>
      <c r="J19" s="125"/>
      <c r="K19" s="125">
        <v>1</v>
      </c>
      <c r="L19" s="129"/>
      <c r="M19" s="99">
        <v>3</v>
      </c>
      <c r="N19" s="125"/>
      <c r="O19" s="125"/>
      <c r="P19" s="125">
        <v>6</v>
      </c>
      <c r="Q19" s="129"/>
      <c r="R19" s="99">
        <v>7</v>
      </c>
      <c r="S19" s="125"/>
      <c r="T19" s="125"/>
      <c r="U19" s="125">
        <v>0</v>
      </c>
      <c r="V19" s="129"/>
      <c r="X19" s="31" t="s">
        <v>125</v>
      </c>
      <c r="Y19" s="2" t="s">
        <v>93</v>
      </c>
      <c r="Z19" s="31" t="s">
        <v>125</v>
      </c>
      <c r="AA19" s="31" t="s">
        <v>130</v>
      </c>
    </row>
    <row r="20" spans="1:27" s="2" customFormat="1" ht="21" customHeight="1">
      <c r="A20" s="126">
        <v>6</v>
      </c>
      <c r="B20" s="100">
        <v>0.4791666666666667</v>
      </c>
      <c r="C20" s="127" t="str">
        <f>C4</f>
        <v>多賀城FC</v>
      </c>
      <c r="D20" s="124"/>
      <c r="E20" s="124" t="s">
        <v>12</v>
      </c>
      <c r="F20" s="124" t="str">
        <f>C6</f>
        <v>FCアルコ</v>
      </c>
      <c r="G20" s="128"/>
      <c r="H20" s="127" t="str">
        <f>H4</f>
        <v>荒　町</v>
      </c>
      <c r="I20" s="124"/>
      <c r="J20" s="124" t="s">
        <v>12</v>
      </c>
      <c r="K20" s="124" t="str">
        <f>H6</f>
        <v>富ケ丘</v>
      </c>
      <c r="L20" s="128"/>
      <c r="M20" s="127" t="str">
        <f>M4</f>
        <v>大河原</v>
      </c>
      <c r="N20" s="124"/>
      <c r="O20" s="124" t="s">
        <v>12</v>
      </c>
      <c r="P20" s="124" t="str">
        <f>M6</f>
        <v>RED EAST</v>
      </c>
      <c r="Q20" s="128"/>
      <c r="R20" s="127" t="str">
        <f>R4</f>
        <v>愛  子</v>
      </c>
      <c r="S20" s="124"/>
      <c r="T20" s="124" t="s">
        <v>12</v>
      </c>
      <c r="U20" s="124" t="str">
        <f>R6</f>
        <v>ジュニオール</v>
      </c>
      <c r="V20" s="128"/>
      <c r="X20" s="31" t="s">
        <v>126</v>
      </c>
      <c r="Y20" s="2" t="s">
        <v>94</v>
      </c>
      <c r="Z20" s="31" t="s">
        <v>126</v>
      </c>
      <c r="AA20" s="31" t="s">
        <v>126</v>
      </c>
    </row>
    <row r="21" spans="1:27" s="2" customFormat="1" ht="21" customHeight="1">
      <c r="A21" s="126"/>
      <c r="B21" s="126"/>
      <c r="C21" s="99">
        <v>1</v>
      </c>
      <c r="D21" s="125"/>
      <c r="E21" s="125"/>
      <c r="F21" s="125">
        <v>4</v>
      </c>
      <c r="G21" s="129"/>
      <c r="H21" s="99">
        <v>3</v>
      </c>
      <c r="I21" s="125"/>
      <c r="J21" s="125"/>
      <c r="K21" s="125">
        <v>7</v>
      </c>
      <c r="L21" s="129"/>
      <c r="M21" s="99">
        <v>1</v>
      </c>
      <c r="N21" s="125"/>
      <c r="O21" s="125"/>
      <c r="P21" s="125">
        <v>3</v>
      </c>
      <c r="Q21" s="129"/>
      <c r="R21" s="99">
        <v>0</v>
      </c>
      <c r="S21" s="125"/>
      <c r="T21" s="125"/>
      <c r="U21" s="125">
        <v>7</v>
      </c>
      <c r="V21" s="129"/>
      <c r="X21" s="31" t="s">
        <v>83</v>
      </c>
      <c r="Y21" s="2" t="s">
        <v>95</v>
      </c>
      <c r="Z21" s="31" t="s">
        <v>83</v>
      </c>
      <c r="AA21" s="31" t="s">
        <v>83</v>
      </c>
    </row>
    <row r="22" spans="1:27" s="2" customFormat="1" ht="21" customHeight="1">
      <c r="A22" s="126">
        <v>7</v>
      </c>
      <c r="B22" s="100">
        <v>0.5</v>
      </c>
      <c r="C22" s="98" t="str">
        <f>E3</f>
        <v>FC中山</v>
      </c>
      <c r="D22" s="130"/>
      <c r="E22" s="130" t="s">
        <v>12</v>
      </c>
      <c r="F22" s="130" t="str">
        <f>E5</f>
        <v>エスペランサ</v>
      </c>
      <c r="G22" s="97"/>
      <c r="H22" s="98" t="str">
        <f>J3</f>
        <v>S・KSC</v>
      </c>
      <c r="I22" s="130"/>
      <c r="J22" s="130" t="s">
        <v>12</v>
      </c>
      <c r="K22" s="130" t="str">
        <f>J5</f>
        <v>シューレＦＣ</v>
      </c>
      <c r="L22" s="97"/>
      <c r="M22" s="98" t="str">
        <f>O3</f>
        <v>アバンＳＣ</v>
      </c>
      <c r="N22" s="130"/>
      <c r="O22" s="130" t="s">
        <v>12</v>
      </c>
      <c r="P22" s="130" t="str">
        <f>O5</f>
        <v>鳴子冨永</v>
      </c>
      <c r="Q22" s="97"/>
      <c r="R22" s="98" t="str">
        <f>T3</f>
        <v>気仙沼</v>
      </c>
      <c r="S22" s="130"/>
      <c r="T22" s="130" t="s">
        <v>12</v>
      </c>
      <c r="U22" s="130" t="str">
        <f>T5</f>
        <v>YMCA</v>
      </c>
      <c r="V22" s="97"/>
      <c r="X22" s="31" t="s">
        <v>115</v>
      </c>
      <c r="Y22" s="2" t="s">
        <v>96</v>
      </c>
      <c r="Z22" s="31" t="s">
        <v>115</v>
      </c>
      <c r="AA22" s="31" t="s">
        <v>115</v>
      </c>
    </row>
    <row r="23" spans="1:27" s="2" customFormat="1" ht="21" customHeight="1">
      <c r="A23" s="126"/>
      <c r="B23" s="126"/>
      <c r="C23" s="99">
        <v>6</v>
      </c>
      <c r="D23" s="125"/>
      <c r="E23" s="125"/>
      <c r="F23" s="125">
        <v>1</v>
      </c>
      <c r="G23" s="129"/>
      <c r="H23" s="99">
        <v>3</v>
      </c>
      <c r="I23" s="125"/>
      <c r="J23" s="125"/>
      <c r="K23" s="125">
        <v>4</v>
      </c>
      <c r="L23" s="129"/>
      <c r="M23" s="99">
        <v>13</v>
      </c>
      <c r="N23" s="125"/>
      <c r="O23" s="125"/>
      <c r="P23" s="125">
        <v>0</v>
      </c>
      <c r="Q23" s="129"/>
      <c r="R23" s="99">
        <v>1</v>
      </c>
      <c r="S23" s="125"/>
      <c r="T23" s="125"/>
      <c r="U23" s="125">
        <v>5</v>
      </c>
      <c r="V23" s="129"/>
      <c r="X23" s="31" t="s">
        <v>114</v>
      </c>
      <c r="Y23" s="2" t="s">
        <v>97</v>
      </c>
      <c r="Z23" s="31" t="s">
        <v>114</v>
      </c>
      <c r="AA23" s="31" t="s">
        <v>114</v>
      </c>
    </row>
    <row r="24" spans="1:27" s="2" customFormat="1" ht="21" customHeight="1">
      <c r="A24" s="126">
        <v>8</v>
      </c>
      <c r="B24" s="100">
        <v>0.5208333333333334</v>
      </c>
      <c r="C24" s="127" t="str">
        <f>E4</f>
        <v>セレスタ</v>
      </c>
      <c r="D24" s="124"/>
      <c r="E24" s="124" t="s">
        <v>12</v>
      </c>
      <c r="F24" s="124" t="str">
        <f>E6</f>
        <v>やぎやま</v>
      </c>
      <c r="G24" s="128"/>
      <c r="H24" s="127" t="str">
        <f>J4</f>
        <v>FCクォーレ</v>
      </c>
      <c r="I24" s="124"/>
      <c r="J24" s="124" t="s">
        <v>12</v>
      </c>
      <c r="K24" s="124" t="str">
        <f>J6</f>
        <v>マリソル</v>
      </c>
      <c r="L24" s="128"/>
      <c r="M24" s="127" t="str">
        <f>O4</f>
        <v>石巻山下</v>
      </c>
      <c r="N24" s="124"/>
      <c r="O24" s="124" t="s">
        <v>12</v>
      </c>
      <c r="P24" s="124" t="str">
        <f>O6</f>
        <v>開北FC</v>
      </c>
      <c r="Q24" s="128"/>
      <c r="R24" s="127" t="str">
        <f>T4</f>
        <v>ベガルタ</v>
      </c>
      <c r="S24" s="124"/>
      <c r="T24" s="124" t="s">
        <v>12</v>
      </c>
      <c r="U24" s="124" t="str">
        <f>T6</f>
        <v>あすなろ</v>
      </c>
      <c r="V24" s="128"/>
      <c r="X24" s="31" t="s">
        <v>131</v>
      </c>
      <c r="Y24" s="2" t="s">
        <v>98</v>
      </c>
      <c r="Z24" s="31" t="s">
        <v>131</v>
      </c>
      <c r="AA24" s="31" t="s">
        <v>131</v>
      </c>
    </row>
    <row r="25" spans="1:27" s="2" customFormat="1" ht="21" customHeight="1">
      <c r="A25" s="126"/>
      <c r="B25" s="126"/>
      <c r="C25" s="99">
        <v>11</v>
      </c>
      <c r="D25" s="125"/>
      <c r="E25" s="125"/>
      <c r="F25" s="125">
        <v>1</v>
      </c>
      <c r="G25" s="129"/>
      <c r="H25" s="99">
        <v>2</v>
      </c>
      <c r="I25" s="125"/>
      <c r="J25" s="125"/>
      <c r="K25" s="125">
        <v>1</v>
      </c>
      <c r="L25" s="129"/>
      <c r="M25" s="99">
        <v>1</v>
      </c>
      <c r="N25" s="125"/>
      <c r="O25" s="125"/>
      <c r="P25" s="125">
        <v>4</v>
      </c>
      <c r="Q25" s="129"/>
      <c r="R25" s="99">
        <v>10</v>
      </c>
      <c r="S25" s="125"/>
      <c r="T25" s="125"/>
      <c r="U25" s="125">
        <v>0</v>
      </c>
      <c r="V25" s="129"/>
      <c r="X25" s="31" t="s">
        <v>81</v>
      </c>
      <c r="Y25" s="2" t="s">
        <v>99</v>
      </c>
      <c r="Z25" s="31" t="s">
        <v>81</v>
      </c>
      <c r="AA25" s="31" t="s">
        <v>81</v>
      </c>
    </row>
    <row r="26" spans="1:27" s="2" customFormat="1" ht="21" customHeight="1">
      <c r="A26" s="126">
        <v>9</v>
      </c>
      <c r="B26" s="100">
        <v>0.5416666666666666</v>
      </c>
      <c r="C26" s="98" t="str">
        <f>C3</f>
        <v>コバルトーレ</v>
      </c>
      <c r="D26" s="130"/>
      <c r="E26" s="130" t="s">
        <v>12</v>
      </c>
      <c r="F26" s="130" t="str">
        <f>C4</f>
        <v>多賀城FC</v>
      </c>
      <c r="G26" s="97"/>
      <c r="H26" s="98" t="str">
        <f>H3</f>
        <v>槻木FC</v>
      </c>
      <c r="I26" s="130"/>
      <c r="J26" s="130" t="s">
        <v>12</v>
      </c>
      <c r="K26" s="130" t="str">
        <f>H4</f>
        <v>荒　町</v>
      </c>
      <c r="L26" s="97"/>
      <c r="M26" s="98" t="str">
        <f>M3</f>
        <v>小牛田ＦＣ</v>
      </c>
      <c r="N26" s="130"/>
      <c r="O26" s="130" t="s">
        <v>12</v>
      </c>
      <c r="P26" s="130" t="str">
        <f>M4</f>
        <v>大河原</v>
      </c>
      <c r="Q26" s="97"/>
      <c r="R26" s="98" t="str">
        <f>R3</f>
        <v>塩釜ＦＣ</v>
      </c>
      <c r="S26" s="130"/>
      <c r="T26" s="130" t="s">
        <v>12</v>
      </c>
      <c r="U26" s="130" t="str">
        <f>R4</f>
        <v>愛  子</v>
      </c>
      <c r="V26" s="97"/>
      <c r="X26" s="31" t="s">
        <v>112</v>
      </c>
      <c r="Y26" s="2" t="s">
        <v>100</v>
      </c>
      <c r="Z26" s="31" t="s">
        <v>112</v>
      </c>
      <c r="AA26" s="31" t="s">
        <v>112</v>
      </c>
    </row>
    <row r="27" spans="1:27" s="2" customFormat="1" ht="21" customHeight="1">
      <c r="A27" s="126"/>
      <c r="B27" s="126"/>
      <c r="C27" s="99">
        <v>1</v>
      </c>
      <c r="D27" s="125"/>
      <c r="E27" s="125"/>
      <c r="F27" s="125">
        <v>6</v>
      </c>
      <c r="G27" s="129"/>
      <c r="H27" s="99">
        <v>7</v>
      </c>
      <c r="I27" s="125"/>
      <c r="J27" s="125"/>
      <c r="K27" s="125">
        <v>0</v>
      </c>
      <c r="L27" s="129"/>
      <c r="M27" s="99">
        <v>2</v>
      </c>
      <c r="N27" s="125"/>
      <c r="O27" s="125"/>
      <c r="P27" s="125">
        <v>1</v>
      </c>
      <c r="Q27" s="129"/>
      <c r="R27" s="99">
        <v>4</v>
      </c>
      <c r="S27" s="125"/>
      <c r="T27" s="125"/>
      <c r="U27" s="125">
        <v>0</v>
      </c>
      <c r="V27" s="129"/>
      <c r="X27" s="31" t="s">
        <v>113</v>
      </c>
      <c r="Y27" s="2" t="s">
        <v>101</v>
      </c>
      <c r="Z27" s="31" t="s">
        <v>113</v>
      </c>
      <c r="AA27" s="31" t="s">
        <v>113</v>
      </c>
    </row>
    <row r="28" spans="1:27" s="2" customFormat="1" ht="21" customHeight="1">
      <c r="A28" s="126">
        <v>10</v>
      </c>
      <c r="B28" s="100">
        <v>0.5625</v>
      </c>
      <c r="C28" s="98" t="str">
        <f>C6</f>
        <v>FCアルコ</v>
      </c>
      <c r="D28" s="130"/>
      <c r="E28" s="130" t="s">
        <v>12</v>
      </c>
      <c r="F28" s="130" t="str">
        <f>C5</f>
        <v>古川</v>
      </c>
      <c r="G28" s="97"/>
      <c r="H28" s="98" t="str">
        <f>H6</f>
        <v>富ケ丘</v>
      </c>
      <c r="I28" s="130"/>
      <c r="J28" s="130" t="s">
        <v>12</v>
      </c>
      <c r="K28" s="130" t="str">
        <f>H5</f>
        <v>ロングライフ</v>
      </c>
      <c r="L28" s="97"/>
      <c r="M28" s="98" t="str">
        <f>M6</f>
        <v>RED EAST</v>
      </c>
      <c r="N28" s="130"/>
      <c r="O28" s="130" t="s">
        <v>12</v>
      </c>
      <c r="P28" s="130" t="str">
        <f>M5</f>
        <v>茂庭台</v>
      </c>
      <c r="Q28" s="97"/>
      <c r="R28" s="98" t="str">
        <f>R6</f>
        <v>ジュニオール</v>
      </c>
      <c r="S28" s="130"/>
      <c r="T28" s="130" t="s">
        <v>12</v>
      </c>
      <c r="U28" s="130" t="str">
        <f>R5</f>
        <v>鹿  野</v>
      </c>
      <c r="V28" s="97"/>
      <c r="X28" s="31" t="s">
        <v>141</v>
      </c>
      <c r="Y28" s="2" t="s">
        <v>102</v>
      </c>
      <c r="Z28" s="31" t="s">
        <v>141</v>
      </c>
      <c r="AA28" s="31" t="s">
        <v>141</v>
      </c>
    </row>
    <row r="29" spans="1:27" s="2" customFormat="1" ht="21" customHeight="1">
      <c r="A29" s="126"/>
      <c r="B29" s="126"/>
      <c r="C29" s="99">
        <v>2</v>
      </c>
      <c r="D29" s="125"/>
      <c r="E29" s="125"/>
      <c r="F29" s="125">
        <v>1</v>
      </c>
      <c r="G29" s="129"/>
      <c r="H29" s="99">
        <v>3</v>
      </c>
      <c r="I29" s="125"/>
      <c r="J29" s="125"/>
      <c r="K29" s="125">
        <v>3</v>
      </c>
      <c r="L29" s="129"/>
      <c r="M29" s="99">
        <v>3</v>
      </c>
      <c r="N29" s="125"/>
      <c r="O29" s="125"/>
      <c r="P29" s="125">
        <v>2</v>
      </c>
      <c r="Q29" s="129"/>
      <c r="R29" s="99">
        <v>7</v>
      </c>
      <c r="S29" s="125"/>
      <c r="T29" s="125"/>
      <c r="U29" s="125">
        <v>0</v>
      </c>
      <c r="V29" s="129"/>
      <c r="X29" s="31" t="s">
        <v>144</v>
      </c>
      <c r="Y29" s="2" t="s">
        <v>103</v>
      </c>
      <c r="Z29" s="31" t="s">
        <v>144</v>
      </c>
      <c r="AA29" s="31" t="s">
        <v>144</v>
      </c>
    </row>
    <row r="30" spans="1:27" s="2" customFormat="1" ht="21" customHeight="1">
      <c r="A30" s="126">
        <v>11</v>
      </c>
      <c r="B30" s="93">
        <v>0.5833333333333334</v>
      </c>
      <c r="C30" s="98" t="str">
        <f>E3</f>
        <v>FC中山</v>
      </c>
      <c r="D30" s="130"/>
      <c r="E30" s="124" t="s">
        <v>12</v>
      </c>
      <c r="F30" s="130" t="str">
        <f>E4</f>
        <v>セレスタ</v>
      </c>
      <c r="G30" s="97"/>
      <c r="H30" s="98" t="str">
        <f>J3</f>
        <v>S・KSC</v>
      </c>
      <c r="I30" s="130"/>
      <c r="J30" s="124" t="s">
        <v>12</v>
      </c>
      <c r="K30" s="130" t="str">
        <f>J4</f>
        <v>FCクォーレ</v>
      </c>
      <c r="L30" s="97"/>
      <c r="M30" s="98" t="str">
        <f>O3</f>
        <v>アバンＳＣ</v>
      </c>
      <c r="N30" s="130"/>
      <c r="O30" s="124" t="s">
        <v>12</v>
      </c>
      <c r="P30" s="130" t="str">
        <f>O4</f>
        <v>石巻山下</v>
      </c>
      <c r="Q30" s="97"/>
      <c r="R30" s="98" t="str">
        <f>T3</f>
        <v>気仙沼</v>
      </c>
      <c r="S30" s="130"/>
      <c r="T30" s="124" t="s">
        <v>12</v>
      </c>
      <c r="U30" s="130" t="str">
        <f>T4</f>
        <v>ベガルタ</v>
      </c>
      <c r="V30" s="97"/>
      <c r="X30" s="31" t="s">
        <v>142</v>
      </c>
      <c r="Y30" s="2" t="s">
        <v>104</v>
      </c>
      <c r="Z30" s="31" t="s">
        <v>142</v>
      </c>
      <c r="AA30" s="31" t="s">
        <v>142</v>
      </c>
    </row>
    <row r="31" spans="1:27" s="2" customFormat="1" ht="21" customHeight="1">
      <c r="A31" s="126"/>
      <c r="B31" s="126"/>
      <c r="C31" s="99">
        <v>4</v>
      </c>
      <c r="D31" s="125"/>
      <c r="E31" s="125"/>
      <c r="F31" s="125">
        <v>4</v>
      </c>
      <c r="G31" s="129"/>
      <c r="H31" s="99">
        <v>0</v>
      </c>
      <c r="I31" s="125"/>
      <c r="J31" s="125"/>
      <c r="K31" s="125">
        <v>6</v>
      </c>
      <c r="L31" s="129"/>
      <c r="M31" s="99">
        <v>6</v>
      </c>
      <c r="N31" s="125"/>
      <c r="O31" s="125"/>
      <c r="P31" s="125">
        <v>1</v>
      </c>
      <c r="Q31" s="129"/>
      <c r="R31" s="99">
        <v>0</v>
      </c>
      <c r="S31" s="125"/>
      <c r="T31" s="125"/>
      <c r="U31" s="125">
        <v>12</v>
      </c>
      <c r="V31" s="129"/>
      <c r="X31" s="31" t="s">
        <v>143</v>
      </c>
      <c r="Y31" s="2" t="s">
        <v>107</v>
      </c>
      <c r="Z31" s="31" t="s">
        <v>143</v>
      </c>
      <c r="AA31" s="31" t="s">
        <v>143</v>
      </c>
    </row>
    <row r="32" spans="1:27" s="2" customFormat="1" ht="21" customHeight="1">
      <c r="A32" s="126">
        <v>12</v>
      </c>
      <c r="B32" s="93">
        <v>0.6041666666666666</v>
      </c>
      <c r="C32" s="98" t="str">
        <f>E6</f>
        <v>やぎやま</v>
      </c>
      <c r="D32" s="130"/>
      <c r="E32" s="130" t="s">
        <v>12</v>
      </c>
      <c r="F32" s="130" t="str">
        <f>E5</f>
        <v>エスペランサ</v>
      </c>
      <c r="G32" s="97"/>
      <c r="H32" s="98" t="str">
        <f>J6</f>
        <v>マリソル</v>
      </c>
      <c r="I32" s="130"/>
      <c r="J32" s="130" t="s">
        <v>12</v>
      </c>
      <c r="K32" s="130" t="str">
        <f>J5</f>
        <v>シューレＦＣ</v>
      </c>
      <c r="L32" s="97"/>
      <c r="M32" s="98" t="str">
        <f>O6</f>
        <v>開北FC</v>
      </c>
      <c r="N32" s="130"/>
      <c r="O32" s="130" t="s">
        <v>12</v>
      </c>
      <c r="P32" s="130" t="str">
        <f>O5</f>
        <v>鳴子冨永</v>
      </c>
      <c r="Q32" s="97"/>
      <c r="R32" s="98" t="str">
        <f>T6</f>
        <v>あすなろ</v>
      </c>
      <c r="S32" s="130"/>
      <c r="T32" s="130" t="s">
        <v>12</v>
      </c>
      <c r="U32" s="130" t="str">
        <f>T5</f>
        <v>YMCA</v>
      </c>
      <c r="V32" s="97"/>
      <c r="X32" s="31" t="s">
        <v>127</v>
      </c>
      <c r="Y32" s="2" t="s">
        <v>55</v>
      </c>
      <c r="Z32" s="31" t="s">
        <v>127</v>
      </c>
      <c r="AA32" s="31" t="s">
        <v>127</v>
      </c>
    </row>
    <row r="33" spans="1:27" s="2" customFormat="1" ht="21" customHeight="1">
      <c r="A33" s="126"/>
      <c r="B33" s="126"/>
      <c r="C33" s="99">
        <v>7</v>
      </c>
      <c r="D33" s="125"/>
      <c r="E33" s="125"/>
      <c r="F33" s="125">
        <v>2</v>
      </c>
      <c r="G33" s="129"/>
      <c r="H33" s="99">
        <v>5</v>
      </c>
      <c r="I33" s="125"/>
      <c r="J33" s="125"/>
      <c r="K33" s="125">
        <v>2</v>
      </c>
      <c r="L33" s="129"/>
      <c r="M33" s="99">
        <v>4</v>
      </c>
      <c r="N33" s="125"/>
      <c r="O33" s="125"/>
      <c r="P33" s="125">
        <v>1</v>
      </c>
      <c r="Q33" s="129"/>
      <c r="R33" s="99">
        <v>1</v>
      </c>
      <c r="S33" s="125"/>
      <c r="T33" s="125"/>
      <c r="U33" s="125">
        <v>4</v>
      </c>
      <c r="V33" s="129"/>
      <c r="X33" s="31" t="s">
        <v>128</v>
      </c>
      <c r="Y33" s="2" t="s">
        <v>56</v>
      </c>
      <c r="Z33" s="31" t="s">
        <v>128</v>
      </c>
      <c r="AA33" s="31" t="s">
        <v>128</v>
      </c>
    </row>
    <row r="34" spans="1:27" s="2" customFormat="1" ht="21" customHeight="1">
      <c r="A34" s="126">
        <v>13</v>
      </c>
      <c r="B34" s="93">
        <v>0.6458333333333334</v>
      </c>
      <c r="C34" s="98" t="s">
        <v>19</v>
      </c>
      <c r="D34" s="130"/>
      <c r="E34" s="130" t="s">
        <v>12</v>
      </c>
      <c r="F34" s="130" t="s">
        <v>18</v>
      </c>
      <c r="G34" s="97"/>
      <c r="H34" s="98" t="s">
        <v>22</v>
      </c>
      <c r="I34" s="130"/>
      <c r="J34" s="130" t="s">
        <v>12</v>
      </c>
      <c r="K34" s="130" t="s">
        <v>23</v>
      </c>
      <c r="L34" s="97"/>
      <c r="M34" s="98" t="s">
        <v>26</v>
      </c>
      <c r="N34" s="130"/>
      <c r="O34" s="87"/>
      <c r="P34" s="130" t="s">
        <v>27</v>
      </c>
      <c r="Q34" s="97"/>
      <c r="R34" s="98" t="s">
        <v>30</v>
      </c>
      <c r="S34" s="130"/>
      <c r="T34" s="86"/>
      <c r="U34" s="130" t="s">
        <v>31</v>
      </c>
      <c r="V34" s="97"/>
      <c r="X34" s="1"/>
      <c r="AA34" s="83"/>
    </row>
    <row r="35" spans="1:27" s="2" customFormat="1" ht="21" customHeight="1">
      <c r="A35" s="126"/>
      <c r="B35" s="93"/>
      <c r="C35" s="98" t="s">
        <v>146</v>
      </c>
      <c r="D35" s="130"/>
      <c r="E35" s="130"/>
      <c r="F35" s="130" t="s">
        <v>120</v>
      </c>
      <c r="G35" s="97"/>
      <c r="H35" s="98" t="s">
        <v>110</v>
      </c>
      <c r="I35" s="130"/>
      <c r="J35" s="130"/>
      <c r="K35" s="130" t="s">
        <v>154</v>
      </c>
      <c r="L35" s="97"/>
      <c r="M35" s="98" t="s">
        <v>139</v>
      </c>
      <c r="N35" s="130"/>
      <c r="O35" s="85" t="s">
        <v>12</v>
      </c>
      <c r="P35" s="130" t="s">
        <v>113</v>
      </c>
      <c r="Q35" s="97"/>
      <c r="R35" s="98" t="s">
        <v>140</v>
      </c>
      <c r="S35" s="130"/>
      <c r="T35" s="85" t="s">
        <v>12</v>
      </c>
      <c r="U35" s="130" t="s">
        <v>157</v>
      </c>
      <c r="V35" s="97"/>
      <c r="X35" s="1"/>
      <c r="AA35" s="83"/>
    </row>
    <row r="36" spans="1:27" s="2" customFormat="1" ht="21" customHeight="1">
      <c r="A36" s="126"/>
      <c r="B36" s="126"/>
      <c r="C36" s="99">
        <v>1</v>
      </c>
      <c r="D36" s="125"/>
      <c r="E36" s="125"/>
      <c r="F36" s="125">
        <v>0</v>
      </c>
      <c r="G36" s="129"/>
      <c r="H36" s="99">
        <v>4</v>
      </c>
      <c r="I36" s="125"/>
      <c r="J36" s="125"/>
      <c r="K36" s="125">
        <v>0</v>
      </c>
      <c r="L36" s="129"/>
      <c r="M36" s="89" t="s">
        <v>160</v>
      </c>
      <c r="N36" s="90"/>
      <c r="O36" s="84" t="s">
        <v>159</v>
      </c>
      <c r="P36" s="91" t="s">
        <v>161</v>
      </c>
      <c r="Q36" s="92"/>
      <c r="R36" s="89" t="s">
        <v>162</v>
      </c>
      <c r="S36" s="90"/>
      <c r="T36" s="84" t="s">
        <v>159</v>
      </c>
      <c r="U36" s="91" t="s">
        <v>163</v>
      </c>
      <c r="V36" s="92"/>
      <c r="AA36" s="83"/>
    </row>
    <row r="37" spans="1:27" s="2" customFormat="1" ht="21" customHeight="1">
      <c r="A37" s="126">
        <v>14</v>
      </c>
      <c r="B37" s="93">
        <v>0.6666666666666666</v>
      </c>
      <c r="C37" s="98" t="s">
        <v>20</v>
      </c>
      <c r="D37" s="130"/>
      <c r="E37" s="130" t="s">
        <v>12</v>
      </c>
      <c r="F37" s="130" t="s">
        <v>21</v>
      </c>
      <c r="G37" s="97"/>
      <c r="H37" s="98" t="s">
        <v>24</v>
      </c>
      <c r="I37" s="130"/>
      <c r="J37" s="130" t="s">
        <v>12</v>
      </c>
      <c r="K37" s="130" t="s">
        <v>25</v>
      </c>
      <c r="L37" s="97"/>
      <c r="M37" s="98" t="s">
        <v>28</v>
      </c>
      <c r="N37" s="130"/>
      <c r="O37" s="130" t="s">
        <v>12</v>
      </c>
      <c r="P37" s="130" t="s">
        <v>29</v>
      </c>
      <c r="Q37" s="97"/>
      <c r="R37" s="98" t="s">
        <v>32</v>
      </c>
      <c r="S37" s="130"/>
      <c r="T37" s="130" t="s">
        <v>12</v>
      </c>
      <c r="U37" s="130" t="s">
        <v>33</v>
      </c>
      <c r="V37" s="97"/>
      <c r="X37" s="1"/>
      <c r="AA37" s="83"/>
    </row>
    <row r="38" spans="1:27" s="2" customFormat="1" ht="21" customHeight="1">
      <c r="A38" s="126"/>
      <c r="B38" s="93"/>
      <c r="C38" s="98" t="s">
        <v>147</v>
      </c>
      <c r="D38" s="130"/>
      <c r="E38" s="130"/>
      <c r="F38" s="130" t="s">
        <v>115</v>
      </c>
      <c r="G38" s="97"/>
      <c r="H38" s="98" t="s">
        <v>152</v>
      </c>
      <c r="I38" s="130"/>
      <c r="J38" s="130"/>
      <c r="K38" s="130" t="s">
        <v>114</v>
      </c>
      <c r="L38" s="97"/>
      <c r="M38" s="98" t="s">
        <v>155</v>
      </c>
      <c r="N38" s="130"/>
      <c r="O38" s="130"/>
      <c r="P38" s="130" t="s">
        <v>118</v>
      </c>
      <c r="Q38" s="97"/>
      <c r="R38" s="98" t="s">
        <v>156</v>
      </c>
      <c r="S38" s="130"/>
      <c r="T38" s="130"/>
      <c r="U38" s="130" t="s">
        <v>83</v>
      </c>
      <c r="V38" s="97"/>
      <c r="X38" s="1"/>
      <c r="AA38" s="83"/>
    </row>
    <row r="39" spans="1:27" s="2" customFormat="1" ht="21" customHeight="1">
      <c r="A39" s="126"/>
      <c r="B39" s="126"/>
      <c r="C39" s="99">
        <v>4</v>
      </c>
      <c r="D39" s="125"/>
      <c r="E39" s="125"/>
      <c r="F39" s="125">
        <v>2</v>
      </c>
      <c r="G39" s="129"/>
      <c r="H39" s="99">
        <v>0</v>
      </c>
      <c r="I39" s="125"/>
      <c r="J39" s="125"/>
      <c r="K39" s="125">
        <v>1</v>
      </c>
      <c r="L39" s="129"/>
      <c r="M39" s="99">
        <v>3</v>
      </c>
      <c r="N39" s="125"/>
      <c r="O39" s="125"/>
      <c r="P39" s="125">
        <v>0</v>
      </c>
      <c r="Q39" s="129"/>
      <c r="R39" s="99">
        <v>6</v>
      </c>
      <c r="S39" s="125"/>
      <c r="T39" s="125"/>
      <c r="U39" s="125">
        <v>3</v>
      </c>
      <c r="V39" s="129"/>
      <c r="AA39" s="83"/>
    </row>
  </sheetData>
  <sheetProtection/>
  <mergeCells count="372">
    <mergeCell ref="T37:T39"/>
    <mergeCell ref="H37:I37"/>
    <mergeCell ref="O37:O39"/>
    <mergeCell ref="P37:Q37"/>
    <mergeCell ref="R37:S37"/>
    <mergeCell ref="H38:I38"/>
    <mergeCell ref="K38:L38"/>
    <mergeCell ref="H36:I36"/>
    <mergeCell ref="K37:L37"/>
    <mergeCell ref="K39:L39"/>
    <mergeCell ref="J37:J39"/>
    <mergeCell ref="H39:I39"/>
    <mergeCell ref="U37:V37"/>
    <mergeCell ref="M39:N39"/>
    <mergeCell ref="P39:Q39"/>
    <mergeCell ref="R39:S39"/>
    <mergeCell ref="U38:V38"/>
    <mergeCell ref="U39:V39"/>
    <mergeCell ref="P38:Q38"/>
    <mergeCell ref="M38:N38"/>
    <mergeCell ref="R38:S38"/>
    <mergeCell ref="M37:N37"/>
    <mergeCell ref="A37:A39"/>
    <mergeCell ref="B37:B39"/>
    <mergeCell ref="C37:D37"/>
    <mergeCell ref="E37:E39"/>
    <mergeCell ref="C39:D39"/>
    <mergeCell ref="C38:D38"/>
    <mergeCell ref="F39:G39"/>
    <mergeCell ref="F37:G37"/>
    <mergeCell ref="H35:I35"/>
    <mergeCell ref="T2:V2"/>
    <mergeCell ref="R12:S12"/>
    <mergeCell ref="M2:N2"/>
    <mergeCell ref="O2:Q2"/>
    <mergeCell ref="R2:S2"/>
    <mergeCell ref="R3:S3"/>
    <mergeCell ref="R4:S4"/>
    <mergeCell ref="R5:S5"/>
    <mergeCell ref="M12:N12"/>
    <mergeCell ref="F38:G38"/>
    <mergeCell ref="C35:D35"/>
    <mergeCell ref="F35:G35"/>
    <mergeCell ref="C36:D36"/>
    <mergeCell ref="F36:G36"/>
    <mergeCell ref="R6:S6"/>
    <mergeCell ref="J18:J19"/>
    <mergeCell ref="O18:O19"/>
    <mergeCell ref="C2:D2"/>
    <mergeCell ref="E2:G2"/>
    <mergeCell ref="H2:I2"/>
    <mergeCell ref="J2:L2"/>
    <mergeCell ref="M3:N3"/>
    <mergeCell ref="M4:N4"/>
    <mergeCell ref="M5:N5"/>
    <mergeCell ref="M6:N6"/>
    <mergeCell ref="U18:V18"/>
    <mergeCell ref="P19:Q19"/>
    <mergeCell ref="R19:S19"/>
    <mergeCell ref="U19:V19"/>
    <mergeCell ref="T18:T19"/>
    <mergeCell ref="P18:Q18"/>
    <mergeCell ref="R18:S18"/>
    <mergeCell ref="K18:L18"/>
    <mergeCell ref="M18:N18"/>
    <mergeCell ref="K19:L19"/>
    <mergeCell ref="M19:N19"/>
    <mergeCell ref="E18:E19"/>
    <mergeCell ref="C18:D18"/>
    <mergeCell ref="H18:I18"/>
    <mergeCell ref="C19:D19"/>
    <mergeCell ref="F19:G19"/>
    <mergeCell ref="H19:I19"/>
    <mergeCell ref="A30:A31"/>
    <mergeCell ref="B30:B31"/>
    <mergeCell ref="C30:D30"/>
    <mergeCell ref="E30:E31"/>
    <mergeCell ref="F30:G30"/>
    <mergeCell ref="H30:I30"/>
    <mergeCell ref="J30:J31"/>
    <mergeCell ref="T16:T17"/>
    <mergeCell ref="P16:Q16"/>
    <mergeCell ref="R16:S16"/>
    <mergeCell ref="J16:J17"/>
    <mergeCell ref="O16:O17"/>
    <mergeCell ref="K16:L16"/>
    <mergeCell ref="M16:N16"/>
    <mergeCell ref="U16:V16"/>
    <mergeCell ref="P17:Q17"/>
    <mergeCell ref="R17:S17"/>
    <mergeCell ref="U17:V17"/>
    <mergeCell ref="C16:D16"/>
    <mergeCell ref="F16:G16"/>
    <mergeCell ref="H16:I16"/>
    <mergeCell ref="C17:D17"/>
    <mergeCell ref="F17:G17"/>
    <mergeCell ref="H17:I17"/>
    <mergeCell ref="K17:L17"/>
    <mergeCell ref="M17:N17"/>
    <mergeCell ref="O14:O15"/>
    <mergeCell ref="E16:E17"/>
    <mergeCell ref="M15:N15"/>
    <mergeCell ref="T30:T31"/>
    <mergeCell ref="U30:V30"/>
    <mergeCell ref="C31:D31"/>
    <mergeCell ref="F31:G31"/>
    <mergeCell ref="H31:I31"/>
    <mergeCell ref="R31:S31"/>
    <mergeCell ref="U31:V31"/>
    <mergeCell ref="K30:L30"/>
    <mergeCell ref="M30:N30"/>
    <mergeCell ref="P30:Q30"/>
    <mergeCell ref="R30:S30"/>
    <mergeCell ref="K31:L31"/>
    <mergeCell ref="M31:N31"/>
    <mergeCell ref="P31:Q31"/>
    <mergeCell ref="O30:O31"/>
    <mergeCell ref="A32:A33"/>
    <mergeCell ref="B32:B33"/>
    <mergeCell ref="C32:D32"/>
    <mergeCell ref="E32:E33"/>
    <mergeCell ref="C33:D33"/>
    <mergeCell ref="U15:V15"/>
    <mergeCell ref="T14:T15"/>
    <mergeCell ref="R14:S14"/>
    <mergeCell ref="P14:Q14"/>
    <mergeCell ref="P15:Q15"/>
    <mergeCell ref="R15:S15"/>
    <mergeCell ref="H13:I13"/>
    <mergeCell ref="M14:N14"/>
    <mergeCell ref="U14:V14"/>
    <mergeCell ref="U13:V13"/>
    <mergeCell ref="T12:T13"/>
    <mergeCell ref="U12:V12"/>
    <mergeCell ref="M13:N13"/>
    <mergeCell ref="J12:J13"/>
    <mergeCell ref="O12:O13"/>
    <mergeCell ref="P13:Q13"/>
    <mergeCell ref="H12:I12"/>
    <mergeCell ref="K12:L12"/>
    <mergeCell ref="E14:E15"/>
    <mergeCell ref="J14:J15"/>
    <mergeCell ref="K13:L13"/>
    <mergeCell ref="F15:G15"/>
    <mergeCell ref="H15:I15"/>
    <mergeCell ref="K15:L15"/>
    <mergeCell ref="H14:I14"/>
    <mergeCell ref="K14:L14"/>
    <mergeCell ref="R33:S33"/>
    <mergeCell ref="M32:N32"/>
    <mergeCell ref="O32:O33"/>
    <mergeCell ref="F32:G32"/>
    <mergeCell ref="H32:I32"/>
    <mergeCell ref="J32:J33"/>
    <mergeCell ref="K32:L32"/>
    <mergeCell ref="F33:G33"/>
    <mergeCell ref="H33:I33"/>
    <mergeCell ref="K33:L33"/>
    <mergeCell ref="J28:J29"/>
    <mergeCell ref="M23:N23"/>
    <mergeCell ref="M25:N25"/>
    <mergeCell ref="U23:V23"/>
    <mergeCell ref="J22:J23"/>
    <mergeCell ref="O22:O23"/>
    <mergeCell ref="K22:L22"/>
    <mergeCell ref="M22:N22"/>
    <mergeCell ref="P25:Q25"/>
    <mergeCell ref="R25:S25"/>
    <mergeCell ref="T32:T33"/>
    <mergeCell ref="H27:I27"/>
    <mergeCell ref="H26:I26"/>
    <mergeCell ref="H28:I28"/>
    <mergeCell ref="M28:N28"/>
    <mergeCell ref="O28:O29"/>
    <mergeCell ref="P32:Q32"/>
    <mergeCell ref="R32:S32"/>
    <mergeCell ref="M33:N33"/>
    <mergeCell ref="P33:Q33"/>
    <mergeCell ref="R13:S13"/>
    <mergeCell ref="P12:Q12"/>
    <mergeCell ref="U32:V32"/>
    <mergeCell ref="U33:V33"/>
    <mergeCell ref="U22:V22"/>
    <mergeCell ref="T22:T23"/>
    <mergeCell ref="P22:Q22"/>
    <mergeCell ref="R22:S22"/>
    <mergeCell ref="U21:V21"/>
    <mergeCell ref="R20:S20"/>
    <mergeCell ref="A34:A36"/>
    <mergeCell ref="B34:B36"/>
    <mergeCell ref="C34:D34"/>
    <mergeCell ref="E34:E36"/>
    <mergeCell ref="F34:G34"/>
    <mergeCell ref="H34:I34"/>
    <mergeCell ref="J34:J36"/>
    <mergeCell ref="P34:Q34"/>
    <mergeCell ref="K36:L36"/>
    <mergeCell ref="M36:N36"/>
    <mergeCell ref="P36:Q36"/>
    <mergeCell ref="K34:L34"/>
    <mergeCell ref="M34:N34"/>
    <mergeCell ref="P35:Q35"/>
    <mergeCell ref="M35:N35"/>
    <mergeCell ref="K35:L35"/>
    <mergeCell ref="R34:S34"/>
    <mergeCell ref="U34:V34"/>
    <mergeCell ref="R36:S36"/>
    <mergeCell ref="U36:V36"/>
    <mergeCell ref="U35:V35"/>
    <mergeCell ref="R35:S35"/>
    <mergeCell ref="A8:A9"/>
    <mergeCell ref="C8:G8"/>
    <mergeCell ref="H24:I24"/>
    <mergeCell ref="F24:G24"/>
    <mergeCell ref="A24:A25"/>
    <mergeCell ref="A20:A21"/>
    <mergeCell ref="B20:B21"/>
    <mergeCell ref="B24:B25"/>
    <mergeCell ref="A22:A23"/>
    <mergeCell ref="C12:D12"/>
    <mergeCell ref="C11:D11"/>
    <mergeCell ref="F11:G11"/>
    <mergeCell ref="C24:D24"/>
    <mergeCell ref="C25:D25"/>
    <mergeCell ref="C21:D21"/>
    <mergeCell ref="F12:G12"/>
    <mergeCell ref="C13:D13"/>
    <mergeCell ref="F18:G18"/>
    <mergeCell ref="E12:E13"/>
    <mergeCell ref="F13:G13"/>
    <mergeCell ref="O10:O11"/>
    <mergeCell ref="H11:I11"/>
    <mergeCell ref="F10:G10"/>
    <mergeCell ref="E10:E11"/>
    <mergeCell ref="K11:L11"/>
    <mergeCell ref="M11:N11"/>
    <mergeCell ref="J10:J11"/>
    <mergeCell ref="P10:Q10"/>
    <mergeCell ref="R10:S10"/>
    <mergeCell ref="U10:V10"/>
    <mergeCell ref="T10:T11"/>
    <mergeCell ref="P11:Q11"/>
    <mergeCell ref="H22:I22"/>
    <mergeCell ref="M8:Q8"/>
    <mergeCell ref="R8:V8"/>
    <mergeCell ref="M9:Q9"/>
    <mergeCell ref="R9:V9"/>
    <mergeCell ref="R11:S11"/>
    <mergeCell ref="U11:V11"/>
    <mergeCell ref="H10:I10"/>
    <mergeCell ref="K10:L10"/>
    <mergeCell ref="M10:N10"/>
    <mergeCell ref="P20:Q20"/>
    <mergeCell ref="H29:I29"/>
    <mergeCell ref="K28:L28"/>
    <mergeCell ref="C22:D22"/>
    <mergeCell ref="F22:G22"/>
    <mergeCell ref="H23:I23"/>
    <mergeCell ref="K23:L23"/>
    <mergeCell ref="H25:I25"/>
    <mergeCell ref="K25:L25"/>
    <mergeCell ref="F25:G25"/>
    <mergeCell ref="U20:V20"/>
    <mergeCell ref="H21:I21"/>
    <mergeCell ref="K21:L21"/>
    <mergeCell ref="M21:N21"/>
    <mergeCell ref="J20:J21"/>
    <mergeCell ref="O20:O21"/>
    <mergeCell ref="T20:T21"/>
    <mergeCell ref="H20:I20"/>
    <mergeCell ref="K20:L20"/>
    <mergeCell ref="M20:N20"/>
    <mergeCell ref="J24:J25"/>
    <mergeCell ref="R21:S21"/>
    <mergeCell ref="P21:Q21"/>
    <mergeCell ref="P23:Q23"/>
    <mergeCell ref="R23:S23"/>
    <mergeCell ref="U25:V25"/>
    <mergeCell ref="K24:L24"/>
    <mergeCell ref="M24:N24"/>
    <mergeCell ref="P24:Q24"/>
    <mergeCell ref="R24:S24"/>
    <mergeCell ref="U24:V24"/>
    <mergeCell ref="T24:T25"/>
    <mergeCell ref="O24:O25"/>
    <mergeCell ref="O26:O27"/>
    <mergeCell ref="R29:S29"/>
    <mergeCell ref="P27:Q27"/>
    <mergeCell ref="R27:S27"/>
    <mergeCell ref="P29:Q29"/>
    <mergeCell ref="R26:S26"/>
    <mergeCell ref="P26:Q26"/>
    <mergeCell ref="U27:V27"/>
    <mergeCell ref="P28:Q28"/>
    <mergeCell ref="K29:L29"/>
    <mergeCell ref="M29:N29"/>
    <mergeCell ref="U29:V29"/>
    <mergeCell ref="R28:S28"/>
    <mergeCell ref="U28:V28"/>
    <mergeCell ref="T28:T29"/>
    <mergeCell ref="K27:L27"/>
    <mergeCell ref="M27:N27"/>
    <mergeCell ref="A18:A19"/>
    <mergeCell ref="B18:B19"/>
    <mergeCell ref="B22:B23"/>
    <mergeCell ref="A26:A27"/>
    <mergeCell ref="B26:B27"/>
    <mergeCell ref="C26:D26"/>
    <mergeCell ref="F26:G26"/>
    <mergeCell ref="J26:J27"/>
    <mergeCell ref="A1:V1"/>
    <mergeCell ref="A16:A17"/>
    <mergeCell ref="B16:B17"/>
    <mergeCell ref="B10:B11"/>
    <mergeCell ref="A10:A11"/>
    <mergeCell ref="A12:A13"/>
    <mergeCell ref="B12:B13"/>
    <mergeCell ref="A14:A15"/>
    <mergeCell ref="B14:B15"/>
    <mergeCell ref="T3:V3"/>
    <mergeCell ref="O3:Q3"/>
    <mergeCell ref="O4:Q4"/>
    <mergeCell ref="O5:Q5"/>
    <mergeCell ref="O6:Q6"/>
    <mergeCell ref="E3:G3"/>
    <mergeCell ref="J3:L3"/>
    <mergeCell ref="J6:L6"/>
    <mergeCell ref="E26:E27"/>
    <mergeCell ref="C27:D27"/>
    <mergeCell ref="T4:V4"/>
    <mergeCell ref="T5:V5"/>
    <mergeCell ref="T6:V6"/>
    <mergeCell ref="C10:D10"/>
    <mergeCell ref="U26:V26"/>
    <mergeCell ref="T26:T27"/>
    <mergeCell ref="K26:L26"/>
    <mergeCell ref="M26:N26"/>
    <mergeCell ref="A28:A29"/>
    <mergeCell ref="B28:B29"/>
    <mergeCell ref="E28:E29"/>
    <mergeCell ref="C28:D28"/>
    <mergeCell ref="C29:D29"/>
    <mergeCell ref="F29:G29"/>
    <mergeCell ref="F28:G28"/>
    <mergeCell ref="C14:D14"/>
    <mergeCell ref="F14:G14"/>
    <mergeCell ref="C15:D15"/>
    <mergeCell ref="E24:E25"/>
    <mergeCell ref="F23:G23"/>
    <mergeCell ref="E22:E23"/>
    <mergeCell ref="C23:D23"/>
    <mergeCell ref="F27:G27"/>
    <mergeCell ref="E20:E21"/>
    <mergeCell ref="H8:L8"/>
    <mergeCell ref="H9:L9"/>
    <mergeCell ref="E4:G4"/>
    <mergeCell ref="C9:G9"/>
    <mergeCell ref="C20:D20"/>
    <mergeCell ref="F20:G20"/>
    <mergeCell ref="F21:G21"/>
    <mergeCell ref="J4:L4"/>
    <mergeCell ref="J5:L5"/>
    <mergeCell ref="E5:G5"/>
    <mergeCell ref="E6:G6"/>
    <mergeCell ref="H3:I3"/>
    <mergeCell ref="H4:I4"/>
    <mergeCell ref="H5:I5"/>
    <mergeCell ref="H6:I6"/>
    <mergeCell ref="C3:D3"/>
    <mergeCell ref="C4:D4"/>
    <mergeCell ref="C5:D5"/>
    <mergeCell ref="C6:D6"/>
  </mergeCells>
  <dataValidations count="2">
    <dataValidation type="list" allowBlank="1" showInputMessage="1" showErrorMessage="1" sqref="U38 F38 F35 U35 C38 H35 K35 H38 K38 P38 P35 M35 M38 R35 R38 C35">
      <formula1>$X$2:$X$34</formula1>
    </dataValidation>
    <dataValidation type="list" allowBlank="1" showInputMessage="1" showErrorMessage="1" sqref="C3:V6">
      <formula1>$Z$2:$Z$33</formula1>
    </dataValidation>
  </dataValidations>
  <printOptions horizontalCentered="1" verticalCentered="1"/>
  <pageMargins left="0.2755905511811024" right="0.15748031496062992" top="0.5118110236220472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showGridLines="0" zoomScalePageLayoutView="0" workbookViewId="0" topLeftCell="A1">
      <selection activeCell="A1" sqref="A1:Y1"/>
    </sheetView>
  </sheetViews>
  <sheetFormatPr defaultColWidth="9.00390625" defaultRowHeight="13.5"/>
  <cols>
    <col min="1" max="1" width="11.50390625" style="6" customWidth="1"/>
    <col min="2" max="17" width="2.875" style="6" customWidth="1"/>
    <col min="18" max="21" width="4.75390625" style="6" customWidth="1"/>
    <col min="22" max="22" width="4.75390625" style="8" customWidth="1"/>
    <col min="23" max="24" width="4.75390625" style="6" customWidth="1"/>
    <col min="25" max="25" width="4.25390625" style="6" customWidth="1"/>
    <col min="26" max="16384" width="9.00390625" style="6" customWidth="1"/>
  </cols>
  <sheetData>
    <row r="1" spans="1:25" ht="21" customHeight="1">
      <c r="A1" s="147" t="s">
        <v>137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5" customHeight="1" thickBot="1">
      <c r="A2" s="36"/>
      <c r="B2" s="148" t="s">
        <v>66</v>
      </c>
      <c r="C2" s="148"/>
      <c r="D2" s="148"/>
      <c r="E2" s="148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46">
        <v>41536</v>
      </c>
      <c r="S2" s="146"/>
      <c r="T2" s="146"/>
      <c r="U2" s="146"/>
      <c r="V2" s="146"/>
      <c r="W2" s="146"/>
      <c r="X2" s="146"/>
      <c r="Y2" s="32"/>
    </row>
    <row r="3" spans="1:25" s="7" customFormat="1" ht="16.5" customHeight="1" thickBot="1">
      <c r="A3" s="37"/>
      <c r="B3" s="144" t="str">
        <f>'予選'!C3</f>
        <v>コバルトーレ</v>
      </c>
      <c r="C3" s="144"/>
      <c r="D3" s="144"/>
      <c r="E3" s="145"/>
      <c r="F3" s="137" t="str">
        <f>'予選'!C6</f>
        <v>FCアルコ</v>
      </c>
      <c r="G3" s="138"/>
      <c r="H3" s="138"/>
      <c r="I3" s="139"/>
      <c r="J3" s="137" t="str">
        <f>'予選'!C5</f>
        <v>古川</v>
      </c>
      <c r="K3" s="138"/>
      <c r="L3" s="138"/>
      <c r="M3" s="139"/>
      <c r="N3" s="137" t="str">
        <f>'予選'!C4</f>
        <v>多賀城FC</v>
      </c>
      <c r="O3" s="138"/>
      <c r="P3" s="138"/>
      <c r="Q3" s="138"/>
      <c r="R3" s="38" t="s">
        <v>11</v>
      </c>
      <c r="S3" s="39" t="s">
        <v>10</v>
      </c>
      <c r="T3" s="39" t="s">
        <v>9</v>
      </c>
      <c r="U3" s="39" t="s">
        <v>8</v>
      </c>
      <c r="V3" s="40" t="s">
        <v>7</v>
      </c>
      <c r="W3" s="40" t="s">
        <v>6</v>
      </c>
      <c r="X3" s="40" t="s">
        <v>5</v>
      </c>
      <c r="Y3" s="41" t="s">
        <v>4</v>
      </c>
    </row>
    <row r="4" spans="1:25" s="7" customFormat="1" ht="16.5" customHeight="1">
      <c r="A4" s="42" t="str">
        <f>B3</f>
        <v>コバルトーレ</v>
      </c>
      <c r="B4" s="131"/>
      <c r="C4" s="132"/>
      <c r="D4" s="132"/>
      <c r="E4" s="133"/>
      <c r="F4" s="43" t="s">
        <v>164</v>
      </c>
      <c r="G4" s="44">
        <f>'予選'!C11</f>
        <v>1</v>
      </c>
      <c r="H4" s="45" t="s">
        <v>67</v>
      </c>
      <c r="I4" s="46">
        <f>'予選'!F11</f>
        <v>4</v>
      </c>
      <c r="J4" s="43" t="s">
        <v>165</v>
      </c>
      <c r="K4" s="45">
        <f>'予選'!C19</f>
        <v>3</v>
      </c>
      <c r="L4" s="45" t="s">
        <v>67</v>
      </c>
      <c r="M4" s="46">
        <f>'予選'!F19</f>
        <v>3</v>
      </c>
      <c r="N4" s="43" t="s">
        <v>164</v>
      </c>
      <c r="O4" s="45">
        <f>'予選'!C27</f>
        <v>1</v>
      </c>
      <c r="P4" s="45" t="s">
        <v>67</v>
      </c>
      <c r="Q4" s="45">
        <f>'予選'!F27</f>
        <v>6</v>
      </c>
      <c r="R4" s="47">
        <f>SUM((S4*3)+(T4*1))</f>
        <v>1</v>
      </c>
      <c r="S4" s="48">
        <f>COUNTIF(B4:Q4,"○")</f>
        <v>0</v>
      </c>
      <c r="T4" s="48">
        <f>COUNTIF(B4:Q4,"△")</f>
        <v>1</v>
      </c>
      <c r="U4" s="48">
        <f>COUNTIF(B4:Q4,"●")</f>
        <v>2</v>
      </c>
      <c r="V4" s="49">
        <f>SUM(C4,G4,K4,O4)</f>
        <v>5</v>
      </c>
      <c r="W4" s="48">
        <f>SUM(E4,I4,M4,Q4)</f>
        <v>13</v>
      </c>
      <c r="X4" s="48">
        <f>SUM(V4-W4)</f>
        <v>-8</v>
      </c>
      <c r="Y4" s="50">
        <v>4</v>
      </c>
    </row>
    <row r="5" spans="1:25" s="7" customFormat="1" ht="16.5" customHeight="1">
      <c r="A5" s="51" t="str">
        <f>F3</f>
        <v>FCアルコ</v>
      </c>
      <c r="B5" s="42" t="s">
        <v>166</v>
      </c>
      <c r="C5" s="52">
        <f>I4</f>
        <v>4</v>
      </c>
      <c r="D5" s="52" t="s">
        <v>67</v>
      </c>
      <c r="E5" s="53">
        <f>G4</f>
        <v>1</v>
      </c>
      <c r="F5" s="134"/>
      <c r="G5" s="135"/>
      <c r="H5" s="135"/>
      <c r="I5" s="136"/>
      <c r="J5" s="54" t="s">
        <v>166</v>
      </c>
      <c r="K5" s="55">
        <f>'予選'!C29</f>
        <v>2</v>
      </c>
      <c r="L5" s="55" t="s">
        <v>68</v>
      </c>
      <c r="M5" s="56">
        <f>'予選'!F29</f>
        <v>1</v>
      </c>
      <c r="N5" s="33" t="s">
        <v>166</v>
      </c>
      <c r="O5" s="55">
        <f>'予選'!F21</f>
        <v>4</v>
      </c>
      <c r="P5" s="55" t="s">
        <v>68</v>
      </c>
      <c r="Q5" s="55">
        <f>'予選'!C21</f>
        <v>1</v>
      </c>
      <c r="R5" s="57">
        <f>SUM((S5*3)+(T5*1))</f>
        <v>9</v>
      </c>
      <c r="S5" s="30">
        <f>COUNTIF(B5:Q5,"○")</f>
        <v>3</v>
      </c>
      <c r="T5" s="30">
        <f>COUNTIF(B5:Q5,"△")</f>
        <v>0</v>
      </c>
      <c r="U5" s="30">
        <f>COUNTIF(B5:Q5,"●")</f>
        <v>0</v>
      </c>
      <c r="V5" s="30">
        <f>SUM(C5,G5,K5,O5)</f>
        <v>10</v>
      </c>
      <c r="W5" s="30">
        <f>SUM(E5,I5,M5,Q5)</f>
        <v>3</v>
      </c>
      <c r="X5" s="30">
        <f>SUM(V5-W5)</f>
        <v>7</v>
      </c>
      <c r="Y5" s="58">
        <v>1</v>
      </c>
    </row>
    <row r="6" spans="1:25" s="7" customFormat="1" ht="16.5" customHeight="1">
      <c r="A6" s="51" t="str">
        <f>J3</f>
        <v>古川</v>
      </c>
      <c r="B6" s="51" t="s">
        <v>165</v>
      </c>
      <c r="C6" s="34">
        <f>M4</f>
        <v>3</v>
      </c>
      <c r="D6" s="34" t="s">
        <v>69</v>
      </c>
      <c r="E6" s="35">
        <f>K4</f>
        <v>3</v>
      </c>
      <c r="F6" s="59" t="s">
        <v>164</v>
      </c>
      <c r="G6" s="55">
        <f>M5</f>
        <v>1</v>
      </c>
      <c r="H6" s="55" t="s">
        <v>69</v>
      </c>
      <c r="I6" s="56">
        <f>K5</f>
        <v>2</v>
      </c>
      <c r="J6" s="134"/>
      <c r="K6" s="135"/>
      <c r="L6" s="135"/>
      <c r="M6" s="136"/>
      <c r="N6" s="33" t="s">
        <v>165</v>
      </c>
      <c r="O6" s="34">
        <f>'予選'!C13</f>
        <v>2</v>
      </c>
      <c r="P6" s="34" t="s">
        <v>69</v>
      </c>
      <c r="Q6" s="34">
        <f>'予選'!F13</f>
        <v>2</v>
      </c>
      <c r="R6" s="57">
        <f>SUM((S6*3)+(T6*1))</f>
        <v>2</v>
      </c>
      <c r="S6" s="30">
        <f>COUNTIF(B6:Q6,"○")</f>
        <v>0</v>
      </c>
      <c r="T6" s="30">
        <f>COUNTIF(B6:Q6,"△")</f>
        <v>2</v>
      </c>
      <c r="U6" s="30">
        <f>COUNTIF(B6:Q6,"●")</f>
        <v>1</v>
      </c>
      <c r="V6" s="30">
        <f>SUM(C6,G6,K6,O6)</f>
        <v>6</v>
      </c>
      <c r="W6" s="30">
        <f>SUM(E6,I6,M6,Q6)</f>
        <v>7</v>
      </c>
      <c r="X6" s="30">
        <f>SUM(V6-W6)</f>
        <v>-1</v>
      </c>
      <c r="Y6" s="58">
        <v>3</v>
      </c>
    </row>
    <row r="7" spans="1:25" s="7" customFormat="1" ht="16.5" customHeight="1" thickBot="1">
      <c r="A7" s="60" t="str">
        <f>N3</f>
        <v>多賀城FC</v>
      </c>
      <c r="B7" s="60" t="s">
        <v>166</v>
      </c>
      <c r="C7" s="61">
        <f>Q4</f>
        <v>6</v>
      </c>
      <c r="D7" s="61" t="s">
        <v>69</v>
      </c>
      <c r="E7" s="62">
        <f>O4</f>
        <v>1</v>
      </c>
      <c r="F7" s="63" t="s">
        <v>164</v>
      </c>
      <c r="G7" s="64">
        <f>Q5</f>
        <v>1</v>
      </c>
      <c r="H7" s="64" t="s">
        <v>69</v>
      </c>
      <c r="I7" s="65">
        <f>O5</f>
        <v>4</v>
      </c>
      <c r="J7" s="66" t="s">
        <v>165</v>
      </c>
      <c r="K7" s="61">
        <f>Q6</f>
        <v>2</v>
      </c>
      <c r="L7" s="61" t="s">
        <v>69</v>
      </c>
      <c r="M7" s="62">
        <f>O6</f>
        <v>2</v>
      </c>
      <c r="N7" s="141"/>
      <c r="O7" s="142"/>
      <c r="P7" s="142"/>
      <c r="Q7" s="142"/>
      <c r="R7" s="67">
        <f>SUM((S7*3)+(T7*1))</f>
        <v>4</v>
      </c>
      <c r="S7" s="68">
        <f>COUNTIF(B7:Q7,"○")</f>
        <v>1</v>
      </c>
      <c r="T7" s="68">
        <f>COUNTIF(B7:Q7,"△")</f>
        <v>1</v>
      </c>
      <c r="U7" s="68">
        <f>COUNTIF(B7:Q7,"●")</f>
        <v>1</v>
      </c>
      <c r="V7" s="68">
        <f>SUM(C7,G7,K7,O7)</f>
        <v>9</v>
      </c>
      <c r="W7" s="68">
        <f>SUM(E7,I7,M7,Q7)</f>
        <v>7</v>
      </c>
      <c r="X7" s="68">
        <f>SUM(V7-W7)</f>
        <v>2</v>
      </c>
      <c r="Y7" s="69">
        <v>2</v>
      </c>
    </row>
    <row r="8" spans="1:25" ht="16.5" customHeight="1" thickBot="1">
      <c r="A8" s="36"/>
      <c r="B8" s="148" t="s">
        <v>70</v>
      </c>
      <c r="C8" s="148"/>
      <c r="D8" s="148"/>
      <c r="E8" s="14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70">
        <f aca="true" t="shared" si="0" ref="R8:X8">SUM(R4:R7)</f>
        <v>16</v>
      </c>
      <c r="S8" s="70">
        <f t="shared" si="0"/>
        <v>4</v>
      </c>
      <c r="T8" s="70">
        <f t="shared" si="0"/>
        <v>4</v>
      </c>
      <c r="U8" s="70">
        <f t="shared" si="0"/>
        <v>4</v>
      </c>
      <c r="V8" s="70">
        <f t="shared" si="0"/>
        <v>30</v>
      </c>
      <c r="W8" s="70">
        <f t="shared" si="0"/>
        <v>30</v>
      </c>
      <c r="X8" s="70">
        <f t="shared" si="0"/>
        <v>0</v>
      </c>
      <c r="Y8" s="71"/>
    </row>
    <row r="9" spans="1:25" s="7" customFormat="1" ht="16.5" customHeight="1" thickBot="1">
      <c r="A9" s="37"/>
      <c r="B9" s="144" t="str">
        <f>'予選'!E3</f>
        <v>FC中山</v>
      </c>
      <c r="C9" s="144"/>
      <c r="D9" s="144"/>
      <c r="E9" s="145"/>
      <c r="F9" s="137" t="str">
        <f>'予選'!E6</f>
        <v>やぎやま</v>
      </c>
      <c r="G9" s="138"/>
      <c r="H9" s="138"/>
      <c r="I9" s="139"/>
      <c r="J9" s="137" t="str">
        <f>'予選'!E5</f>
        <v>エスペランサ</v>
      </c>
      <c r="K9" s="138"/>
      <c r="L9" s="138"/>
      <c r="M9" s="139"/>
      <c r="N9" s="137" t="str">
        <f>'予選'!E4</f>
        <v>セレスタ</v>
      </c>
      <c r="O9" s="138"/>
      <c r="P9" s="138"/>
      <c r="Q9" s="139"/>
      <c r="R9" s="38" t="s">
        <v>11</v>
      </c>
      <c r="S9" s="39" t="s">
        <v>10</v>
      </c>
      <c r="T9" s="39" t="s">
        <v>9</v>
      </c>
      <c r="U9" s="39" t="s">
        <v>8</v>
      </c>
      <c r="V9" s="40" t="s">
        <v>7</v>
      </c>
      <c r="W9" s="40" t="s">
        <v>6</v>
      </c>
      <c r="X9" s="40" t="s">
        <v>5</v>
      </c>
      <c r="Y9" s="41" t="s">
        <v>4</v>
      </c>
    </row>
    <row r="10" spans="1:25" s="7" customFormat="1" ht="16.5" customHeight="1">
      <c r="A10" s="42" t="str">
        <f>B9</f>
        <v>FC中山</v>
      </c>
      <c r="B10" s="131"/>
      <c r="C10" s="132"/>
      <c r="D10" s="132"/>
      <c r="E10" s="133"/>
      <c r="F10" s="43" t="s">
        <v>166</v>
      </c>
      <c r="G10" s="72">
        <f>'予選'!C15</f>
        <v>9</v>
      </c>
      <c r="H10" s="45" t="s">
        <v>67</v>
      </c>
      <c r="I10" s="46">
        <f>'予選'!F15</f>
        <v>4</v>
      </c>
      <c r="J10" s="43" t="s">
        <v>166</v>
      </c>
      <c r="K10" s="45">
        <f>'予選'!C23</f>
        <v>6</v>
      </c>
      <c r="L10" s="45" t="s">
        <v>67</v>
      </c>
      <c r="M10" s="46">
        <f>'予選'!F23</f>
        <v>1</v>
      </c>
      <c r="N10" s="43" t="s">
        <v>165</v>
      </c>
      <c r="O10" s="45">
        <f>'予選'!C31</f>
        <v>4</v>
      </c>
      <c r="P10" s="45" t="s">
        <v>67</v>
      </c>
      <c r="Q10" s="46">
        <f>'予選'!F31</f>
        <v>4</v>
      </c>
      <c r="R10" s="47">
        <f>SUM((S10*3)+(T10*1))</f>
        <v>7</v>
      </c>
      <c r="S10" s="48">
        <f>COUNTIF(B10:Q10,"○")</f>
        <v>2</v>
      </c>
      <c r="T10" s="48">
        <f>COUNTIF(B10:Q10,"△")</f>
        <v>1</v>
      </c>
      <c r="U10" s="48">
        <f>COUNTIF(B10:Q10,"●")</f>
        <v>0</v>
      </c>
      <c r="V10" s="73">
        <f>SUM(C10,G10,K10,O10)</f>
        <v>19</v>
      </c>
      <c r="W10" s="48">
        <f>SUM(E10,I10,M10,Q10)</f>
        <v>9</v>
      </c>
      <c r="X10" s="48">
        <f>SUM(V10-W10)</f>
        <v>10</v>
      </c>
      <c r="Y10" s="50">
        <v>2</v>
      </c>
    </row>
    <row r="11" spans="1:25" s="7" customFormat="1" ht="16.5" customHeight="1">
      <c r="A11" s="51" t="str">
        <f>F9</f>
        <v>やぎやま</v>
      </c>
      <c r="B11" s="42" t="s">
        <v>164</v>
      </c>
      <c r="C11" s="52">
        <f>I10</f>
        <v>4</v>
      </c>
      <c r="D11" s="52" t="s">
        <v>67</v>
      </c>
      <c r="E11" s="53">
        <f>G10</f>
        <v>9</v>
      </c>
      <c r="F11" s="134"/>
      <c r="G11" s="135"/>
      <c r="H11" s="135"/>
      <c r="I11" s="136"/>
      <c r="J11" s="54" t="s">
        <v>166</v>
      </c>
      <c r="K11" s="55">
        <f>'予選'!C33</f>
        <v>7</v>
      </c>
      <c r="L11" s="55" t="s">
        <v>67</v>
      </c>
      <c r="M11" s="56">
        <f>'予選'!F33</f>
        <v>2</v>
      </c>
      <c r="N11" s="33" t="s">
        <v>164</v>
      </c>
      <c r="O11" s="55">
        <f>'予選'!F25</f>
        <v>1</v>
      </c>
      <c r="P11" s="55" t="s">
        <v>67</v>
      </c>
      <c r="Q11" s="56">
        <f>'予選'!C25</f>
        <v>11</v>
      </c>
      <c r="R11" s="57">
        <f>SUM((S11*3)+(T11*1))</f>
        <v>3</v>
      </c>
      <c r="S11" s="30">
        <f>COUNTIF(B11:Q11,"○")</f>
        <v>1</v>
      </c>
      <c r="T11" s="30">
        <f>COUNTIF(B11:Q11,"△")</f>
        <v>0</v>
      </c>
      <c r="U11" s="30">
        <f>COUNTIF(B11:Q11,"●")</f>
        <v>2</v>
      </c>
      <c r="V11" s="30">
        <f>SUM(C11,G11,K11,O11)</f>
        <v>12</v>
      </c>
      <c r="W11" s="30">
        <f>SUM(E11,I11,M11,Q11)</f>
        <v>22</v>
      </c>
      <c r="X11" s="30">
        <f>SUM(V11-W11)</f>
        <v>-10</v>
      </c>
      <c r="Y11" s="58">
        <v>3</v>
      </c>
    </row>
    <row r="12" spans="1:25" s="7" customFormat="1" ht="16.5" customHeight="1">
      <c r="A12" s="51" t="str">
        <f>J9</f>
        <v>エスペランサ</v>
      </c>
      <c r="B12" s="51" t="s">
        <v>164</v>
      </c>
      <c r="C12" s="34">
        <f>M10</f>
        <v>1</v>
      </c>
      <c r="D12" s="34" t="s">
        <v>67</v>
      </c>
      <c r="E12" s="35">
        <f>K10</f>
        <v>6</v>
      </c>
      <c r="F12" s="59" t="s">
        <v>164</v>
      </c>
      <c r="G12" s="55">
        <f>M11</f>
        <v>2</v>
      </c>
      <c r="H12" s="55" t="s">
        <v>67</v>
      </c>
      <c r="I12" s="56">
        <f>K11</f>
        <v>7</v>
      </c>
      <c r="J12" s="134"/>
      <c r="K12" s="135"/>
      <c r="L12" s="135"/>
      <c r="M12" s="136"/>
      <c r="N12" s="33" t="s">
        <v>164</v>
      </c>
      <c r="O12" s="34">
        <f>'予選'!C17</f>
        <v>0</v>
      </c>
      <c r="P12" s="34" t="s">
        <v>67</v>
      </c>
      <c r="Q12" s="35">
        <f>'予選'!F17</f>
        <v>11</v>
      </c>
      <c r="R12" s="57">
        <f>SUM((S12*3)+(T12*1))</f>
        <v>0</v>
      </c>
      <c r="S12" s="30">
        <f>COUNTIF(B12:Q12,"○")</f>
        <v>0</v>
      </c>
      <c r="T12" s="30">
        <f>COUNTIF(B12:Q12,"△")</f>
        <v>0</v>
      </c>
      <c r="U12" s="30">
        <f>COUNTIF(B12:Q12,"●")</f>
        <v>3</v>
      </c>
      <c r="V12" s="30">
        <f>SUM(C12,G12,K12,O12)</f>
        <v>3</v>
      </c>
      <c r="W12" s="30">
        <f>SUM(E12,I12,M12,Q12)</f>
        <v>24</v>
      </c>
      <c r="X12" s="30">
        <f>SUM(V12-W12)</f>
        <v>-21</v>
      </c>
      <c r="Y12" s="58">
        <v>4</v>
      </c>
    </row>
    <row r="13" spans="1:25" s="7" customFormat="1" ht="16.5" customHeight="1" thickBot="1">
      <c r="A13" s="60" t="str">
        <f>N9</f>
        <v>セレスタ</v>
      </c>
      <c r="B13" s="60" t="s">
        <v>165</v>
      </c>
      <c r="C13" s="61">
        <f>Q10</f>
        <v>4</v>
      </c>
      <c r="D13" s="61" t="s">
        <v>67</v>
      </c>
      <c r="E13" s="62">
        <f>O10</f>
        <v>4</v>
      </c>
      <c r="F13" s="63" t="s">
        <v>166</v>
      </c>
      <c r="G13" s="64">
        <f>Q11</f>
        <v>11</v>
      </c>
      <c r="H13" s="64" t="s">
        <v>67</v>
      </c>
      <c r="I13" s="65">
        <f>O11</f>
        <v>1</v>
      </c>
      <c r="J13" s="66" t="s">
        <v>166</v>
      </c>
      <c r="K13" s="61">
        <f>Q12</f>
        <v>11</v>
      </c>
      <c r="L13" s="61" t="s">
        <v>67</v>
      </c>
      <c r="M13" s="62">
        <f>O12</f>
        <v>0</v>
      </c>
      <c r="N13" s="141"/>
      <c r="O13" s="142"/>
      <c r="P13" s="142"/>
      <c r="Q13" s="143"/>
      <c r="R13" s="67">
        <f>SUM((S13*3)+(T13*1))</f>
        <v>7</v>
      </c>
      <c r="S13" s="68">
        <f>COUNTIF(B13:Q13,"○")</f>
        <v>2</v>
      </c>
      <c r="T13" s="68">
        <f>COUNTIF(B13:Q13,"△")</f>
        <v>1</v>
      </c>
      <c r="U13" s="68">
        <f>COUNTIF(B13:Q13,"●")</f>
        <v>0</v>
      </c>
      <c r="V13" s="68">
        <f>SUM(C13,G13,K13,O13)</f>
        <v>26</v>
      </c>
      <c r="W13" s="68">
        <f>SUM(E13,I13,M13,Q13)</f>
        <v>5</v>
      </c>
      <c r="X13" s="68">
        <f>SUM(V13-W13)</f>
        <v>21</v>
      </c>
      <c r="Y13" s="69">
        <v>1</v>
      </c>
    </row>
    <row r="14" spans="1:25" ht="16.5" customHeight="1" thickBot="1">
      <c r="A14" s="36"/>
      <c r="B14" s="148" t="s">
        <v>71</v>
      </c>
      <c r="C14" s="148"/>
      <c r="D14" s="148"/>
      <c r="E14" s="148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70">
        <f aca="true" t="shared" si="1" ref="R14:X14">SUM(R10:R13)</f>
        <v>17</v>
      </c>
      <c r="S14" s="70">
        <f t="shared" si="1"/>
        <v>5</v>
      </c>
      <c r="T14" s="70">
        <f t="shared" si="1"/>
        <v>2</v>
      </c>
      <c r="U14" s="70">
        <f t="shared" si="1"/>
        <v>5</v>
      </c>
      <c r="V14" s="70">
        <f t="shared" si="1"/>
        <v>60</v>
      </c>
      <c r="W14" s="70">
        <f t="shared" si="1"/>
        <v>60</v>
      </c>
      <c r="X14" s="70">
        <f t="shared" si="1"/>
        <v>0</v>
      </c>
      <c r="Y14" s="71"/>
    </row>
    <row r="15" spans="1:25" s="7" customFormat="1" ht="16.5" customHeight="1" thickBot="1">
      <c r="A15" s="37"/>
      <c r="B15" s="144" t="str">
        <f>'予選'!H3</f>
        <v>槻木FC</v>
      </c>
      <c r="C15" s="144"/>
      <c r="D15" s="144"/>
      <c r="E15" s="145"/>
      <c r="F15" s="137" t="str">
        <f>'予選'!H6</f>
        <v>富ケ丘</v>
      </c>
      <c r="G15" s="138"/>
      <c r="H15" s="138"/>
      <c r="I15" s="139"/>
      <c r="J15" s="137" t="str">
        <f>'予選'!H5</f>
        <v>ロングライフ</v>
      </c>
      <c r="K15" s="138"/>
      <c r="L15" s="138"/>
      <c r="M15" s="139"/>
      <c r="N15" s="137" t="str">
        <f>'予選'!H4</f>
        <v>荒　町</v>
      </c>
      <c r="O15" s="138"/>
      <c r="P15" s="138"/>
      <c r="Q15" s="139"/>
      <c r="R15" s="38" t="s">
        <v>11</v>
      </c>
      <c r="S15" s="39" t="s">
        <v>10</v>
      </c>
      <c r="T15" s="39" t="s">
        <v>9</v>
      </c>
      <c r="U15" s="39" t="s">
        <v>8</v>
      </c>
      <c r="V15" s="40" t="s">
        <v>7</v>
      </c>
      <c r="W15" s="40" t="s">
        <v>6</v>
      </c>
      <c r="X15" s="40" t="s">
        <v>5</v>
      </c>
      <c r="Y15" s="41" t="s">
        <v>4</v>
      </c>
    </row>
    <row r="16" spans="1:25" s="7" customFormat="1" ht="16.5" customHeight="1">
      <c r="A16" s="42" t="str">
        <f>B15</f>
        <v>槻木FC</v>
      </c>
      <c r="B16" s="131"/>
      <c r="C16" s="132"/>
      <c r="D16" s="132"/>
      <c r="E16" s="133"/>
      <c r="F16" s="43" t="s">
        <v>166</v>
      </c>
      <c r="G16" s="45">
        <f>'予選'!H11</f>
        <v>5</v>
      </c>
      <c r="H16" s="45" t="s">
        <v>67</v>
      </c>
      <c r="I16" s="46">
        <f>'予選'!K11</f>
        <v>1</v>
      </c>
      <c r="J16" s="43" t="s">
        <v>166</v>
      </c>
      <c r="K16" s="45">
        <f>'予選'!H19</f>
        <v>3</v>
      </c>
      <c r="L16" s="45" t="s">
        <v>67</v>
      </c>
      <c r="M16" s="46">
        <f>'予選'!K19</f>
        <v>1</v>
      </c>
      <c r="N16" s="43" t="s">
        <v>166</v>
      </c>
      <c r="O16" s="45">
        <f>'予選'!H27</f>
        <v>7</v>
      </c>
      <c r="P16" s="45" t="s">
        <v>67</v>
      </c>
      <c r="Q16" s="46">
        <f>'予選'!K27</f>
        <v>0</v>
      </c>
      <c r="R16" s="47">
        <f>SUM((S16*3)+(T16*1))</f>
        <v>9</v>
      </c>
      <c r="S16" s="48">
        <f>COUNTIF(B16:Q16,"○")</f>
        <v>3</v>
      </c>
      <c r="T16" s="48">
        <f>COUNTIF(B16:Q16,"△")</f>
        <v>0</v>
      </c>
      <c r="U16" s="48">
        <f>COUNTIF(B16:Q16,"●")</f>
        <v>0</v>
      </c>
      <c r="V16" s="73">
        <f>SUM(C16,G16,K16,O16)</f>
        <v>15</v>
      </c>
      <c r="W16" s="48">
        <f>SUM(E16,I16,M16,Q16)</f>
        <v>2</v>
      </c>
      <c r="X16" s="48">
        <f>SUM(V16-W16)</f>
        <v>13</v>
      </c>
      <c r="Y16" s="50">
        <v>1</v>
      </c>
    </row>
    <row r="17" spans="1:25" s="7" customFormat="1" ht="16.5" customHeight="1">
      <c r="A17" s="51" t="str">
        <f>F15</f>
        <v>富ケ丘</v>
      </c>
      <c r="B17" s="42" t="s">
        <v>164</v>
      </c>
      <c r="C17" s="52">
        <f>I16</f>
        <v>1</v>
      </c>
      <c r="D17" s="52" t="s">
        <v>67</v>
      </c>
      <c r="E17" s="53">
        <f>G16</f>
        <v>5</v>
      </c>
      <c r="F17" s="134"/>
      <c r="G17" s="135"/>
      <c r="H17" s="135"/>
      <c r="I17" s="136"/>
      <c r="J17" s="54" t="s">
        <v>165</v>
      </c>
      <c r="K17" s="55">
        <f>'予選'!H29</f>
        <v>3</v>
      </c>
      <c r="L17" s="55" t="s">
        <v>67</v>
      </c>
      <c r="M17" s="56">
        <f>'予選'!K29</f>
        <v>3</v>
      </c>
      <c r="N17" s="33" t="s">
        <v>166</v>
      </c>
      <c r="O17" s="55">
        <f>'予選'!K21</f>
        <v>7</v>
      </c>
      <c r="P17" s="55" t="s">
        <v>67</v>
      </c>
      <c r="Q17" s="56">
        <f>'予選'!H21</f>
        <v>3</v>
      </c>
      <c r="R17" s="57">
        <f>SUM((S17*3)+(T17*1))</f>
        <v>4</v>
      </c>
      <c r="S17" s="30">
        <f>COUNTIF(B17:Q17,"○")</f>
        <v>1</v>
      </c>
      <c r="T17" s="30">
        <f>COUNTIF(B17:Q17,"△")</f>
        <v>1</v>
      </c>
      <c r="U17" s="30">
        <f>COUNTIF(B17:Q17,"●")</f>
        <v>1</v>
      </c>
      <c r="V17" s="30">
        <f>SUM(C17,G17,K17,O17)</f>
        <v>11</v>
      </c>
      <c r="W17" s="30">
        <f>SUM(E17,I17,M17,Q17)</f>
        <v>11</v>
      </c>
      <c r="X17" s="30">
        <f>SUM(V17-W17)</f>
        <v>0</v>
      </c>
      <c r="Y17" s="58">
        <v>2</v>
      </c>
    </row>
    <row r="18" spans="1:25" s="7" customFormat="1" ht="16.5" customHeight="1">
      <c r="A18" s="51" t="str">
        <f>J15</f>
        <v>ロングライフ</v>
      </c>
      <c r="B18" s="51" t="s">
        <v>164</v>
      </c>
      <c r="C18" s="34">
        <f>M16</f>
        <v>1</v>
      </c>
      <c r="D18" s="34" t="s">
        <v>67</v>
      </c>
      <c r="E18" s="35">
        <f>K16</f>
        <v>3</v>
      </c>
      <c r="F18" s="59" t="s">
        <v>165</v>
      </c>
      <c r="G18" s="55">
        <f>M17</f>
        <v>3</v>
      </c>
      <c r="H18" s="55" t="s">
        <v>67</v>
      </c>
      <c r="I18" s="56">
        <f>K17</f>
        <v>3</v>
      </c>
      <c r="J18" s="134"/>
      <c r="K18" s="135"/>
      <c r="L18" s="135"/>
      <c r="M18" s="136"/>
      <c r="N18" s="33" t="s">
        <v>164</v>
      </c>
      <c r="O18" s="34">
        <f>'予選'!H13</f>
        <v>2</v>
      </c>
      <c r="P18" s="34" t="s">
        <v>67</v>
      </c>
      <c r="Q18" s="35">
        <f>'予選'!K13</f>
        <v>3</v>
      </c>
      <c r="R18" s="57">
        <f>SUM((S18*3)+(T18*1))</f>
        <v>1</v>
      </c>
      <c r="S18" s="30">
        <f>COUNTIF(B18:Q18,"○")</f>
        <v>0</v>
      </c>
      <c r="T18" s="30">
        <f>COUNTIF(B18:Q18,"△")</f>
        <v>1</v>
      </c>
      <c r="U18" s="30">
        <f>COUNTIF(B18:Q18,"●")</f>
        <v>2</v>
      </c>
      <c r="V18" s="30">
        <f>SUM(C18,G18,K18,O18)</f>
        <v>6</v>
      </c>
      <c r="W18" s="30">
        <f>SUM(E18,I18,M18,Q18)</f>
        <v>9</v>
      </c>
      <c r="X18" s="30">
        <f>SUM(V18-W18)</f>
        <v>-3</v>
      </c>
      <c r="Y18" s="58">
        <v>4</v>
      </c>
    </row>
    <row r="19" spans="1:25" s="7" customFormat="1" ht="16.5" customHeight="1" thickBot="1">
      <c r="A19" s="60" t="str">
        <f>N15</f>
        <v>荒　町</v>
      </c>
      <c r="B19" s="60" t="s">
        <v>164</v>
      </c>
      <c r="C19" s="61">
        <f>Q16</f>
        <v>0</v>
      </c>
      <c r="D19" s="61" t="s">
        <v>67</v>
      </c>
      <c r="E19" s="62">
        <f>O16</f>
        <v>7</v>
      </c>
      <c r="F19" s="63" t="s">
        <v>164</v>
      </c>
      <c r="G19" s="64">
        <f>Q17</f>
        <v>3</v>
      </c>
      <c r="H19" s="64" t="s">
        <v>67</v>
      </c>
      <c r="I19" s="65">
        <f>O17</f>
        <v>7</v>
      </c>
      <c r="J19" s="66" t="s">
        <v>166</v>
      </c>
      <c r="K19" s="61">
        <f>Q18</f>
        <v>3</v>
      </c>
      <c r="L19" s="61" t="s">
        <v>67</v>
      </c>
      <c r="M19" s="62">
        <f>O18</f>
        <v>2</v>
      </c>
      <c r="N19" s="141"/>
      <c r="O19" s="142"/>
      <c r="P19" s="142"/>
      <c r="Q19" s="143"/>
      <c r="R19" s="67">
        <f>SUM((S19*3)+(T19*1))</f>
        <v>3</v>
      </c>
      <c r="S19" s="68">
        <f>COUNTIF(B19:Q19,"○")</f>
        <v>1</v>
      </c>
      <c r="T19" s="68">
        <f>COUNTIF(B19:Q19,"△")</f>
        <v>0</v>
      </c>
      <c r="U19" s="68">
        <f>COUNTIF(B19:Q19,"●")</f>
        <v>2</v>
      </c>
      <c r="V19" s="68">
        <f>SUM(C19,G19,K19,O19)</f>
        <v>6</v>
      </c>
      <c r="W19" s="68">
        <f>SUM(E19,I19,M19,Q19)</f>
        <v>16</v>
      </c>
      <c r="X19" s="68">
        <f>SUM(V19-W19)</f>
        <v>-10</v>
      </c>
      <c r="Y19" s="69">
        <v>3</v>
      </c>
    </row>
    <row r="20" spans="1:25" ht="16.5" customHeight="1" thickBot="1">
      <c r="A20" s="36"/>
      <c r="B20" s="148" t="s">
        <v>72</v>
      </c>
      <c r="C20" s="148"/>
      <c r="D20" s="148"/>
      <c r="E20" s="148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70">
        <f aca="true" t="shared" si="2" ref="R20:X20">SUM(R16:R19)</f>
        <v>17</v>
      </c>
      <c r="S20" s="70">
        <f t="shared" si="2"/>
        <v>5</v>
      </c>
      <c r="T20" s="70">
        <f t="shared" si="2"/>
        <v>2</v>
      </c>
      <c r="U20" s="70">
        <f t="shared" si="2"/>
        <v>5</v>
      </c>
      <c r="V20" s="70">
        <f t="shared" si="2"/>
        <v>38</v>
      </c>
      <c r="W20" s="70">
        <f t="shared" si="2"/>
        <v>38</v>
      </c>
      <c r="X20" s="70">
        <f t="shared" si="2"/>
        <v>0</v>
      </c>
      <c r="Y20" s="71"/>
    </row>
    <row r="21" spans="1:25" s="7" customFormat="1" ht="16.5" customHeight="1" thickBot="1">
      <c r="A21" s="37"/>
      <c r="B21" s="144" t="str">
        <f>'予選'!J3</f>
        <v>S・KSC</v>
      </c>
      <c r="C21" s="144"/>
      <c r="D21" s="144"/>
      <c r="E21" s="145"/>
      <c r="F21" s="144" t="str">
        <f>'予選'!J6</f>
        <v>マリソル</v>
      </c>
      <c r="G21" s="144"/>
      <c r="H21" s="144"/>
      <c r="I21" s="145"/>
      <c r="J21" s="144" t="str">
        <f>'予選'!J5</f>
        <v>シューレＦＣ</v>
      </c>
      <c r="K21" s="144"/>
      <c r="L21" s="144"/>
      <c r="M21" s="145"/>
      <c r="N21" s="144" t="str">
        <f>'予選'!J4</f>
        <v>FCクォーレ</v>
      </c>
      <c r="O21" s="144"/>
      <c r="P21" s="144"/>
      <c r="Q21" s="145"/>
      <c r="R21" s="38" t="s">
        <v>11</v>
      </c>
      <c r="S21" s="39" t="s">
        <v>10</v>
      </c>
      <c r="T21" s="39" t="s">
        <v>9</v>
      </c>
      <c r="U21" s="39" t="s">
        <v>8</v>
      </c>
      <c r="V21" s="40" t="s">
        <v>7</v>
      </c>
      <c r="W21" s="40" t="s">
        <v>6</v>
      </c>
      <c r="X21" s="40" t="s">
        <v>5</v>
      </c>
      <c r="Y21" s="41" t="s">
        <v>4</v>
      </c>
    </row>
    <row r="22" spans="1:25" s="7" customFormat="1" ht="16.5" customHeight="1">
      <c r="A22" s="42" t="str">
        <f>B21</f>
        <v>S・KSC</v>
      </c>
      <c r="B22" s="131"/>
      <c r="C22" s="132"/>
      <c r="D22" s="132"/>
      <c r="E22" s="133"/>
      <c r="F22" s="43" t="s">
        <v>165</v>
      </c>
      <c r="G22" s="45">
        <f>'予選'!H15</f>
        <v>1</v>
      </c>
      <c r="H22" s="45" t="s">
        <v>67</v>
      </c>
      <c r="I22" s="46">
        <f>'予選'!K15</f>
        <v>1</v>
      </c>
      <c r="J22" s="43" t="s">
        <v>164</v>
      </c>
      <c r="K22" s="45">
        <f>'予選'!H23</f>
        <v>3</v>
      </c>
      <c r="L22" s="45" t="s">
        <v>67</v>
      </c>
      <c r="M22" s="46">
        <f>'予選'!K23</f>
        <v>4</v>
      </c>
      <c r="N22" s="43" t="s">
        <v>164</v>
      </c>
      <c r="O22" s="45">
        <f>'予選'!H31</f>
        <v>0</v>
      </c>
      <c r="P22" s="45" t="s">
        <v>67</v>
      </c>
      <c r="Q22" s="46">
        <f>'予選'!K31</f>
        <v>6</v>
      </c>
      <c r="R22" s="47">
        <f>SUM((S22*3)+(T22*1))</f>
        <v>1</v>
      </c>
      <c r="S22" s="48">
        <f>COUNTIF(B22:Q22,"○")</f>
        <v>0</v>
      </c>
      <c r="T22" s="48">
        <f>COUNTIF(B22:Q22,"△")</f>
        <v>1</v>
      </c>
      <c r="U22" s="48">
        <f>COUNTIF(B22:Q22,"●")</f>
        <v>2</v>
      </c>
      <c r="V22" s="73">
        <f>SUM(C22,G22,K22,O22)</f>
        <v>4</v>
      </c>
      <c r="W22" s="48">
        <f>SUM(E22,I22,M22,Q22)</f>
        <v>11</v>
      </c>
      <c r="X22" s="48">
        <f>SUM(V22-W22)</f>
        <v>-7</v>
      </c>
      <c r="Y22" s="50">
        <v>4</v>
      </c>
    </row>
    <row r="23" spans="1:25" s="7" customFormat="1" ht="16.5" customHeight="1">
      <c r="A23" s="51" t="str">
        <f>F21</f>
        <v>マリソル</v>
      </c>
      <c r="B23" s="42" t="s">
        <v>165</v>
      </c>
      <c r="C23" s="52">
        <f>I22</f>
        <v>1</v>
      </c>
      <c r="D23" s="52" t="s">
        <v>67</v>
      </c>
      <c r="E23" s="53">
        <f>G22</f>
        <v>1</v>
      </c>
      <c r="F23" s="134"/>
      <c r="G23" s="135"/>
      <c r="H23" s="135"/>
      <c r="I23" s="136"/>
      <c r="J23" s="54" t="s">
        <v>166</v>
      </c>
      <c r="K23" s="55">
        <f>'予選'!H33</f>
        <v>5</v>
      </c>
      <c r="L23" s="55" t="s">
        <v>67</v>
      </c>
      <c r="M23" s="56">
        <f>'予選'!K33</f>
        <v>2</v>
      </c>
      <c r="N23" s="33" t="s">
        <v>164</v>
      </c>
      <c r="O23" s="55">
        <f>'予選'!K25</f>
        <v>1</v>
      </c>
      <c r="P23" s="55" t="s">
        <v>67</v>
      </c>
      <c r="Q23" s="56">
        <f>'予選'!H25</f>
        <v>2</v>
      </c>
      <c r="R23" s="57">
        <f>SUM((S23*3)+(T23*1))</f>
        <v>4</v>
      </c>
      <c r="S23" s="30">
        <f>COUNTIF(B23:Q23,"○")</f>
        <v>1</v>
      </c>
      <c r="T23" s="30">
        <f>COUNTIF(B23:Q23,"△")</f>
        <v>1</v>
      </c>
      <c r="U23" s="30">
        <f>COUNTIF(B23:Q23,"●")</f>
        <v>1</v>
      </c>
      <c r="V23" s="74">
        <f>SUM(C23,G23,K23,O23)</f>
        <v>7</v>
      </c>
      <c r="W23" s="30">
        <f>SUM(E23,I23,M23,Q23)</f>
        <v>5</v>
      </c>
      <c r="X23" s="30">
        <f>SUM(V23-W23)</f>
        <v>2</v>
      </c>
      <c r="Y23" s="58">
        <v>2</v>
      </c>
    </row>
    <row r="24" spans="1:25" s="7" customFormat="1" ht="16.5" customHeight="1">
      <c r="A24" s="51" t="str">
        <f>J21</f>
        <v>シューレＦＣ</v>
      </c>
      <c r="B24" s="51" t="s">
        <v>166</v>
      </c>
      <c r="C24" s="34">
        <f>M22</f>
        <v>4</v>
      </c>
      <c r="D24" s="34" t="s">
        <v>67</v>
      </c>
      <c r="E24" s="35">
        <f>K22</f>
        <v>3</v>
      </c>
      <c r="F24" s="59" t="s">
        <v>164</v>
      </c>
      <c r="G24" s="55">
        <f>M23</f>
        <v>2</v>
      </c>
      <c r="H24" s="55" t="s">
        <v>67</v>
      </c>
      <c r="I24" s="56">
        <f>K23</f>
        <v>5</v>
      </c>
      <c r="J24" s="134"/>
      <c r="K24" s="135"/>
      <c r="L24" s="135"/>
      <c r="M24" s="136"/>
      <c r="N24" s="33" t="s">
        <v>164</v>
      </c>
      <c r="O24" s="34">
        <f>'予選'!H17</f>
        <v>2</v>
      </c>
      <c r="P24" s="34" t="s">
        <v>67</v>
      </c>
      <c r="Q24" s="35">
        <f>'予選'!K17</f>
        <v>5</v>
      </c>
      <c r="R24" s="57">
        <f>SUM((S24*3)+(T24*1))</f>
        <v>3</v>
      </c>
      <c r="S24" s="30">
        <f>COUNTIF(B24:Q24,"○")</f>
        <v>1</v>
      </c>
      <c r="T24" s="30">
        <f>COUNTIF(B24:Q24,"△")</f>
        <v>0</v>
      </c>
      <c r="U24" s="30">
        <f>COUNTIF(B24:Q24,"●")</f>
        <v>2</v>
      </c>
      <c r="V24" s="74">
        <f>SUM(C24,G24,K24,O24)</f>
        <v>8</v>
      </c>
      <c r="W24" s="30">
        <f>SUM(E24,I24,M24,Q24)</f>
        <v>13</v>
      </c>
      <c r="X24" s="30">
        <f>SUM(V24-W24)</f>
        <v>-5</v>
      </c>
      <c r="Y24" s="58">
        <v>3</v>
      </c>
    </row>
    <row r="25" spans="1:25" s="7" customFormat="1" ht="16.5" customHeight="1" thickBot="1">
      <c r="A25" s="60" t="str">
        <f>N21</f>
        <v>FCクォーレ</v>
      </c>
      <c r="B25" s="60" t="s">
        <v>166</v>
      </c>
      <c r="C25" s="61">
        <f>Q22</f>
        <v>6</v>
      </c>
      <c r="D25" s="61" t="s">
        <v>67</v>
      </c>
      <c r="E25" s="62">
        <f>O22</f>
        <v>0</v>
      </c>
      <c r="F25" s="63" t="s">
        <v>166</v>
      </c>
      <c r="G25" s="64">
        <f>Q23</f>
        <v>2</v>
      </c>
      <c r="H25" s="64" t="s">
        <v>67</v>
      </c>
      <c r="I25" s="65">
        <f>O23</f>
        <v>1</v>
      </c>
      <c r="J25" s="66" t="s">
        <v>166</v>
      </c>
      <c r="K25" s="61">
        <f>Q24</f>
        <v>5</v>
      </c>
      <c r="L25" s="61" t="s">
        <v>67</v>
      </c>
      <c r="M25" s="62">
        <f>O24</f>
        <v>2</v>
      </c>
      <c r="N25" s="141"/>
      <c r="O25" s="142"/>
      <c r="P25" s="142"/>
      <c r="Q25" s="143"/>
      <c r="R25" s="67">
        <f>SUM((S25*3)+(T25*1))</f>
        <v>9</v>
      </c>
      <c r="S25" s="68">
        <f>COUNTIF(B25:Q25,"○")</f>
        <v>3</v>
      </c>
      <c r="T25" s="68">
        <f>COUNTIF(B25:Q25,"△")</f>
        <v>0</v>
      </c>
      <c r="U25" s="68">
        <f>COUNTIF(B25:Q25,"●")</f>
        <v>0</v>
      </c>
      <c r="V25" s="75">
        <f>SUM(C25,G25,K25,O25)</f>
        <v>13</v>
      </c>
      <c r="W25" s="68">
        <f>SUM(E25,I25,M25,Q25)</f>
        <v>3</v>
      </c>
      <c r="X25" s="68">
        <f>SUM(V25-W25)</f>
        <v>10</v>
      </c>
      <c r="Y25" s="69">
        <v>1</v>
      </c>
    </row>
    <row r="26" spans="1:25" ht="16.5" customHeight="1" thickBot="1">
      <c r="A26" s="76"/>
      <c r="B26" s="148" t="s">
        <v>73</v>
      </c>
      <c r="C26" s="148"/>
      <c r="D26" s="148"/>
      <c r="E26" s="148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>
        <f aca="true" t="shared" si="3" ref="R26:X26">SUM(R22:R25)</f>
        <v>17</v>
      </c>
      <c r="S26" s="77">
        <f t="shared" si="3"/>
        <v>5</v>
      </c>
      <c r="T26" s="77">
        <f t="shared" si="3"/>
        <v>2</v>
      </c>
      <c r="U26" s="77">
        <f t="shared" si="3"/>
        <v>5</v>
      </c>
      <c r="V26" s="78">
        <f t="shared" si="3"/>
        <v>32</v>
      </c>
      <c r="W26" s="77">
        <f t="shared" si="3"/>
        <v>32</v>
      </c>
      <c r="X26" s="77">
        <f t="shared" si="3"/>
        <v>0</v>
      </c>
      <c r="Y26" s="79"/>
    </row>
    <row r="27" spans="1:25" s="7" customFormat="1" ht="16.5" customHeight="1" thickBot="1">
      <c r="A27" s="37"/>
      <c r="B27" s="140" t="str">
        <f>'予選'!M3</f>
        <v>小牛田ＦＣ</v>
      </c>
      <c r="C27" s="138"/>
      <c r="D27" s="138"/>
      <c r="E27" s="139"/>
      <c r="F27" s="137" t="str">
        <f>'予選'!M6</f>
        <v>RED EAST</v>
      </c>
      <c r="G27" s="138"/>
      <c r="H27" s="138"/>
      <c r="I27" s="139"/>
      <c r="J27" s="137" t="str">
        <f>'予選'!M5</f>
        <v>茂庭台</v>
      </c>
      <c r="K27" s="138"/>
      <c r="L27" s="138"/>
      <c r="M27" s="139"/>
      <c r="N27" s="137" t="str">
        <f>'予選'!M4</f>
        <v>大河原</v>
      </c>
      <c r="O27" s="138"/>
      <c r="P27" s="138"/>
      <c r="Q27" s="139"/>
      <c r="R27" s="38" t="s">
        <v>11</v>
      </c>
      <c r="S27" s="39" t="s">
        <v>10</v>
      </c>
      <c r="T27" s="39" t="s">
        <v>9</v>
      </c>
      <c r="U27" s="39" t="s">
        <v>8</v>
      </c>
      <c r="V27" s="80" t="s">
        <v>7</v>
      </c>
      <c r="W27" s="40" t="s">
        <v>6</v>
      </c>
      <c r="X27" s="40" t="s">
        <v>5</v>
      </c>
      <c r="Y27" s="41" t="s">
        <v>4</v>
      </c>
    </row>
    <row r="28" spans="1:25" s="7" customFormat="1" ht="16.5" customHeight="1">
      <c r="A28" s="42" t="str">
        <f>B27</f>
        <v>小牛田ＦＣ</v>
      </c>
      <c r="B28" s="131"/>
      <c r="C28" s="132"/>
      <c r="D28" s="132"/>
      <c r="E28" s="133"/>
      <c r="F28" s="43" t="s">
        <v>164</v>
      </c>
      <c r="G28" s="72">
        <f>'予選'!M11</f>
        <v>1</v>
      </c>
      <c r="H28" s="45" t="s">
        <v>67</v>
      </c>
      <c r="I28" s="46">
        <f>'予選'!P11</f>
        <v>9</v>
      </c>
      <c r="J28" s="43" t="s">
        <v>164</v>
      </c>
      <c r="K28" s="45">
        <f>'予選'!M19</f>
        <v>3</v>
      </c>
      <c r="L28" s="45" t="s">
        <v>67</v>
      </c>
      <c r="M28" s="46">
        <f>'予選'!P19</f>
        <v>6</v>
      </c>
      <c r="N28" s="43" t="s">
        <v>166</v>
      </c>
      <c r="O28" s="45">
        <f>'予選'!M27</f>
        <v>2</v>
      </c>
      <c r="P28" s="45" t="s">
        <v>67</v>
      </c>
      <c r="Q28" s="46">
        <f>'予選'!P27</f>
        <v>1</v>
      </c>
      <c r="R28" s="47">
        <f>SUM((S28*3)+(T28*1))</f>
        <v>3</v>
      </c>
      <c r="S28" s="48">
        <f>COUNTIF(B28:Q28,"○")</f>
        <v>1</v>
      </c>
      <c r="T28" s="48">
        <f>COUNTIF(B28:Q28,"△")</f>
        <v>0</v>
      </c>
      <c r="U28" s="48">
        <f>COUNTIF(B28:Q28,"●")</f>
        <v>2</v>
      </c>
      <c r="V28" s="73">
        <f>SUM(C28,G28,K28,O28)</f>
        <v>6</v>
      </c>
      <c r="W28" s="48">
        <f>SUM(E28,I28,M28,Q28)</f>
        <v>16</v>
      </c>
      <c r="X28" s="48">
        <f>SUM(V28-W28)</f>
        <v>-10</v>
      </c>
      <c r="Y28" s="50">
        <v>3</v>
      </c>
    </row>
    <row r="29" spans="1:25" s="7" customFormat="1" ht="16.5" customHeight="1">
      <c r="A29" s="51" t="str">
        <f>F27</f>
        <v>RED EAST</v>
      </c>
      <c r="B29" s="42" t="s">
        <v>166</v>
      </c>
      <c r="C29" s="52">
        <f>I28</f>
        <v>9</v>
      </c>
      <c r="D29" s="52" t="s">
        <v>67</v>
      </c>
      <c r="E29" s="53">
        <f>G28</f>
        <v>1</v>
      </c>
      <c r="F29" s="134"/>
      <c r="G29" s="135"/>
      <c r="H29" s="135"/>
      <c r="I29" s="136"/>
      <c r="J29" s="54" t="s">
        <v>166</v>
      </c>
      <c r="K29" s="55">
        <f>'予選'!M29</f>
        <v>3</v>
      </c>
      <c r="L29" s="55" t="s">
        <v>67</v>
      </c>
      <c r="M29" s="56">
        <f>'予選'!P29</f>
        <v>2</v>
      </c>
      <c r="N29" s="33" t="s">
        <v>166</v>
      </c>
      <c r="O29" s="55">
        <f>'予選'!P21</f>
        <v>3</v>
      </c>
      <c r="P29" s="55" t="s">
        <v>67</v>
      </c>
      <c r="Q29" s="56">
        <f>'予選'!M21</f>
        <v>1</v>
      </c>
      <c r="R29" s="57">
        <f>SUM((S29*3)+(T29*1))</f>
        <v>9</v>
      </c>
      <c r="S29" s="30">
        <f>COUNTIF(B29:Q29,"○")</f>
        <v>3</v>
      </c>
      <c r="T29" s="30">
        <f>COUNTIF(B29:Q29,"△")</f>
        <v>0</v>
      </c>
      <c r="U29" s="30">
        <f>COUNTIF(B29:Q29,"●")</f>
        <v>0</v>
      </c>
      <c r="V29" s="74">
        <f>SUM(C29,G29,K29,O29)</f>
        <v>15</v>
      </c>
      <c r="W29" s="30">
        <f>SUM(E29,I29,M29,Q29)</f>
        <v>4</v>
      </c>
      <c r="X29" s="30">
        <f>SUM(V29-W29)</f>
        <v>11</v>
      </c>
      <c r="Y29" s="58">
        <v>1</v>
      </c>
    </row>
    <row r="30" spans="1:25" s="7" customFormat="1" ht="16.5" customHeight="1">
      <c r="A30" s="51" t="str">
        <f>J27</f>
        <v>茂庭台</v>
      </c>
      <c r="B30" s="51" t="s">
        <v>166</v>
      </c>
      <c r="C30" s="34">
        <f>M28</f>
        <v>6</v>
      </c>
      <c r="D30" s="34" t="s">
        <v>67</v>
      </c>
      <c r="E30" s="35">
        <f>K28</f>
        <v>3</v>
      </c>
      <c r="F30" s="59" t="s">
        <v>164</v>
      </c>
      <c r="G30" s="55">
        <f>M29</f>
        <v>2</v>
      </c>
      <c r="H30" s="55" t="s">
        <v>67</v>
      </c>
      <c r="I30" s="56">
        <f>K29</f>
        <v>3</v>
      </c>
      <c r="J30" s="134"/>
      <c r="K30" s="135"/>
      <c r="L30" s="135"/>
      <c r="M30" s="136"/>
      <c r="N30" s="33" t="s">
        <v>166</v>
      </c>
      <c r="O30" s="34">
        <f>'予選'!M13</f>
        <v>2</v>
      </c>
      <c r="P30" s="34" t="s">
        <v>67</v>
      </c>
      <c r="Q30" s="35">
        <f>'予選'!P13</f>
        <v>1</v>
      </c>
      <c r="R30" s="57">
        <f>SUM((S30*3)+(T30*1))</f>
        <v>6</v>
      </c>
      <c r="S30" s="30">
        <f>COUNTIF(B30:Q30,"○")</f>
        <v>2</v>
      </c>
      <c r="T30" s="30">
        <f>COUNTIF(B30:Q30,"△")</f>
        <v>0</v>
      </c>
      <c r="U30" s="30">
        <f>COUNTIF(B30:Q30,"●")</f>
        <v>1</v>
      </c>
      <c r="V30" s="74">
        <f>SUM(C30,G30,K30,O30)</f>
        <v>10</v>
      </c>
      <c r="W30" s="30">
        <f>SUM(E30,I30,M30,Q30)</f>
        <v>7</v>
      </c>
      <c r="X30" s="30">
        <f>SUM(V30-W30)</f>
        <v>3</v>
      </c>
      <c r="Y30" s="58">
        <v>2</v>
      </c>
    </row>
    <row r="31" spans="1:25" s="7" customFormat="1" ht="16.5" customHeight="1" thickBot="1">
      <c r="A31" s="60" t="str">
        <f>N27</f>
        <v>大河原</v>
      </c>
      <c r="B31" s="60" t="s">
        <v>164</v>
      </c>
      <c r="C31" s="61">
        <f>Q28</f>
        <v>1</v>
      </c>
      <c r="D31" s="61" t="s">
        <v>67</v>
      </c>
      <c r="E31" s="62">
        <f>O28</f>
        <v>2</v>
      </c>
      <c r="F31" s="63" t="s">
        <v>164</v>
      </c>
      <c r="G31" s="64">
        <f>Q29</f>
        <v>1</v>
      </c>
      <c r="H31" s="64" t="s">
        <v>67</v>
      </c>
      <c r="I31" s="65">
        <f>O29</f>
        <v>3</v>
      </c>
      <c r="J31" s="66" t="s">
        <v>164</v>
      </c>
      <c r="K31" s="61">
        <f>Q30</f>
        <v>1</v>
      </c>
      <c r="L31" s="61" t="s">
        <v>67</v>
      </c>
      <c r="M31" s="62">
        <f>O30</f>
        <v>2</v>
      </c>
      <c r="N31" s="141"/>
      <c r="O31" s="142"/>
      <c r="P31" s="142"/>
      <c r="Q31" s="149"/>
      <c r="R31" s="67">
        <f>SUM((S31*3)+(T31*1))</f>
        <v>0</v>
      </c>
      <c r="S31" s="68">
        <f>COUNTIF(B31:Q31,"○")</f>
        <v>0</v>
      </c>
      <c r="T31" s="68">
        <f>COUNTIF(B31:Q31,"△")</f>
        <v>0</v>
      </c>
      <c r="U31" s="68">
        <f>COUNTIF(B31:Q31,"●")</f>
        <v>3</v>
      </c>
      <c r="V31" s="75">
        <f>SUM(C31,G31,K31,O31)</f>
        <v>3</v>
      </c>
      <c r="W31" s="68">
        <f>SUM(E31,I31,M31,Q31)</f>
        <v>7</v>
      </c>
      <c r="X31" s="68">
        <f>SUM(V31-W31)</f>
        <v>-4</v>
      </c>
      <c r="Y31" s="69">
        <v>4</v>
      </c>
    </row>
    <row r="32" spans="1:25" ht="16.5" customHeight="1" thickBot="1">
      <c r="A32" s="36"/>
      <c r="B32" s="148" t="s">
        <v>74</v>
      </c>
      <c r="C32" s="148"/>
      <c r="D32" s="148"/>
      <c r="E32" s="14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70">
        <f aca="true" t="shared" si="4" ref="R32:X32">SUM(R28:R31)</f>
        <v>18</v>
      </c>
      <c r="S32" s="70">
        <f t="shared" si="4"/>
        <v>6</v>
      </c>
      <c r="T32" s="70">
        <f t="shared" si="4"/>
        <v>0</v>
      </c>
      <c r="U32" s="70">
        <f t="shared" si="4"/>
        <v>6</v>
      </c>
      <c r="V32" s="81">
        <f t="shared" si="4"/>
        <v>34</v>
      </c>
      <c r="W32" s="70">
        <f t="shared" si="4"/>
        <v>34</v>
      </c>
      <c r="X32" s="70">
        <f t="shared" si="4"/>
        <v>0</v>
      </c>
      <c r="Y32" s="71"/>
    </row>
    <row r="33" spans="1:25" s="7" customFormat="1" ht="16.5" customHeight="1" thickBot="1">
      <c r="A33" s="37"/>
      <c r="B33" s="140" t="str">
        <f>'予選'!O3</f>
        <v>アバンＳＣ</v>
      </c>
      <c r="C33" s="138"/>
      <c r="D33" s="138"/>
      <c r="E33" s="139"/>
      <c r="F33" s="137" t="str">
        <f>'予選'!O6</f>
        <v>開北FC</v>
      </c>
      <c r="G33" s="138"/>
      <c r="H33" s="138"/>
      <c r="I33" s="139"/>
      <c r="J33" s="137" t="str">
        <f>'予選'!O5</f>
        <v>鳴子冨永</v>
      </c>
      <c r="K33" s="138"/>
      <c r="L33" s="138"/>
      <c r="M33" s="139"/>
      <c r="N33" s="137" t="str">
        <f>'予選'!O4</f>
        <v>石巻山下</v>
      </c>
      <c r="O33" s="138"/>
      <c r="P33" s="138"/>
      <c r="Q33" s="139"/>
      <c r="R33" s="38" t="s">
        <v>11</v>
      </c>
      <c r="S33" s="39" t="s">
        <v>10</v>
      </c>
      <c r="T33" s="39" t="s">
        <v>9</v>
      </c>
      <c r="U33" s="39" t="s">
        <v>8</v>
      </c>
      <c r="V33" s="80" t="s">
        <v>7</v>
      </c>
      <c r="W33" s="40" t="s">
        <v>6</v>
      </c>
      <c r="X33" s="40" t="s">
        <v>5</v>
      </c>
      <c r="Y33" s="41" t="s">
        <v>4</v>
      </c>
    </row>
    <row r="34" spans="1:25" s="7" customFormat="1" ht="16.5" customHeight="1">
      <c r="A34" s="42" t="str">
        <f>B33</f>
        <v>アバンＳＣ</v>
      </c>
      <c r="B34" s="131"/>
      <c r="C34" s="132"/>
      <c r="D34" s="132"/>
      <c r="E34" s="133"/>
      <c r="F34" s="43" t="s">
        <v>166</v>
      </c>
      <c r="G34" s="72">
        <f>'予選'!M15</f>
        <v>5</v>
      </c>
      <c r="H34" s="45" t="s">
        <v>67</v>
      </c>
      <c r="I34" s="46">
        <f>'予選'!P15</f>
        <v>2</v>
      </c>
      <c r="J34" s="43" t="s">
        <v>166</v>
      </c>
      <c r="K34" s="45">
        <f>'予選'!M23</f>
        <v>13</v>
      </c>
      <c r="L34" s="45" t="s">
        <v>67</v>
      </c>
      <c r="M34" s="46">
        <f>'予選'!P23</f>
        <v>0</v>
      </c>
      <c r="N34" s="43" t="s">
        <v>166</v>
      </c>
      <c r="O34" s="45">
        <f>'予選'!M31</f>
        <v>6</v>
      </c>
      <c r="P34" s="45" t="s">
        <v>67</v>
      </c>
      <c r="Q34" s="46">
        <f>'予選'!P31</f>
        <v>1</v>
      </c>
      <c r="R34" s="47">
        <f>SUM((S34*3)+(T34*1))</f>
        <v>9</v>
      </c>
      <c r="S34" s="48">
        <f>COUNTIF(B34:Q34,"○")</f>
        <v>3</v>
      </c>
      <c r="T34" s="48">
        <f>COUNTIF(B34:Q34,"△")</f>
        <v>0</v>
      </c>
      <c r="U34" s="48">
        <f>COUNTIF(B34:Q34,"●")</f>
        <v>0</v>
      </c>
      <c r="V34" s="73">
        <f>SUM(C34,G34,K34,O34)</f>
        <v>24</v>
      </c>
      <c r="W34" s="48">
        <f>SUM(E34,I34,M34,Q34)</f>
        <v>3</v>
      </c>
      <c r="X34" s="48">
        <f>SUM(V34-W34)</f>
        <v>21</v>
      </c>
      <c r="Y34" s="50">
        <v>1</v>
      </c>
    </row>
    <row r="35" spans="1:25" s="7" customFormat="1" ht="16.5" customHeight="1">
      <c r="A35" s="51" t="str">
        <f>F33</f>
        <v>開北FC</v>
      </c>
      <c r="B35" s="42" t="s">
        <v>164</v>
      </c>
      <c r="C35" s="52">
        <f>I34</f>
        <v>2</v>
      </c>
      <c r="D35" s="52" t="s">
        <v>67</v>
      </c>
      <c r="E35" s="53">
        <f>G34</f>
        <v>5</v>
      </c>
      <c r="F35" s="134"/>
      <c r="G35" s="135"/>
      <c r="H35" s="135"/>
      <c r="I35" s="136"/>
      <c r="J35" s="54" t="s">
        <v>166</v>
      </c>
      <c r="K35" s="55">
        <f>'予選'!M33</f>
        <v>4</v>
      </c>
      <c r="L35" s="55" t="s">
        <v>67</v>
      </c>
      <c r="M35" s="56">
        <f>'予選'!P33</f>
        <v>1</v>
      </c>
      <c r="N35" s="33" t="s">
        <v>166</v>
      </c>
      <c r="O35" s="55">
        <f>'予選'!P25</f>
        <v>4</v>
      </c>
      <c r="P35" s="55" t="s">
        <v>67</v>
      </c>
      <c r="Q35" s="56">
        <f>'予選'!M25</f>
        <v>1</v>
      </c>
      <c r="R35" s="57">
        <f>SUM((S35*3)+(T35*1))</f>
        <v>6</v>
      </c>
      <c r="S35" s="30">
        <f>COUNTIF(B35:Q35,"○")</f>
        <v>2</v>
      </c>
      <c r="T35" s="30">
        <f>COUNTIF(B35:Q35,"△")</f>
        <v>0</v>
      </c>
      <c r="U35" s="30">
        <f>COUNTIF(B35:Q35,"●")</f>
        <v>1</v>
      </c>
      <c r="V35" s="74">
        <f>SUM(C35,G35,K35,O35)</f>
        <v>10</v>
      </c>
      <c r="W35" s="30">
        <f>SUM(E35,I35,M35,Q35)</f>
        <v>7</v>
      </c>
      <c r="X35" s="30">
        <f>SUM(V35-W35)</f>
        <v>3</v>
      </c>
      <c r="Y35" s="58">
        <v>2</v>
      </c>
    </row>
    <row r="36" spans="1:25" s="7" customFormat="1" ht="16.5" customHeight="1">
      <c r="A36" s="51" t="str">
        <f>J33</f>
        <v>鳴子冨永</v>
      </c>
      <c r="B36" s="51" t="s">
        <v>164</v>
      </c>
      <c r="C36" s="34">
        <f>M34</f>
        <v>0</v>
      </c>
      <c r="D36" s="34" t="s">
        <v>67</v>
      </c>
      <c r="E36" s="35">
        <f>K34</f>
        <v>13</v>
      </c>
      <c r="F36" s="59" t="s">
        <v>164</v>
      </c>
      <c r="G36" s="55">
        <f>M35</f>
        <v>1</v>
      </c>
      <c r="H36" s="55" t="s">
        <v>67</v>
      </c>
      <c r="I36" s="56">
        <f>K35</f>
        <v>4</v>
      </c>
      <c r="J36" s="134"/>
      <c r="K36" s="135"/>
      <c r="L36" s="135"/>
      <c r="M36" s="136"/>
      <c r="N36" s="33" t="s">
        <v>164</v>
      </c>
      <c r="O36" s="34">
        <f>'予選'!M17</f>
        <v>0</v>
      </c>
      <c r="P36" s="34" t="s">
        <v>67</v>
      </c>
      <c r="Q36" s="35">
        <f>'予選'!P17</f>
        <v>5</v>
      </c>
      <c r="R36" s="57">
        <f>SUM((S36*3)+(T36*1))</f>
        <v>0</v>
      </c>
      <c r="S36" s="30">
        <f>COUNTIF(B36:Q36,"○")</f>
        <v>0</v>
      </c>
      <c r="T36" s="30">
        <f>COUNTIF(B36:Q36,"△")</f>
        <v>0</v>
      </c>
      <c r="U36" s="30">
        <f>COUNTIF(B36:Q36,"●")</f>
        <v>3</v>
      </c>
      <c r="V36" s="74">
        <f>SUM(C36,G36,K36,O36)</f>
        <v>1</v>
      </c>
      <c r="W36" s="30">
        <f>SUM(E36,I36,M36,Q36)</f>
        <v>22</v>
      </c>
      <c r="X36" s="30">
        <f>SUM(V36-W36)</f>
        <v>-21</v>
      </c>
      <c r="Y36" s="58">
        <v>4</v>
      </c>
    </row>
    <row r="37" spans="1:25" s="7" customFormat="1" ht="16.5" customHeight="1" thickBot="1">
      <c r="A37" s="60" t="str">
        <f>N33</f>
        <v>石巻山下</v>
      </c>
      <c r="B37" s="60" t="s">
        <v>164</v>
      </c>
      <c r="C37" s="61">
        <f>Q34</f>
        <v>1</v>
      </c>
      <c r="D37" s="61" t="s">
        <v>67</v>
      </c>
      <c r="E37" s="62">
        <f>O34</f>
        <v>6</v>
      </c>
      <c r="F37" s="63" t="s">
        <v>164</v>
      </c>
      <c r="G37" s="64">
        <f>Q35</f>
        <v>1</v>
      </c>
      <c r="H37" s="64" t="s">
        <v>67</v>
      </c>
      <c r="I37" s="65">
        <f>O35</f>
        <v>4</v>
      </c>
      <c r="J37" s="66" t="s">
        <v>166</v>
      </c>
      <c r="K37" s="61">
        <f>Q36</f>
        <v>5</v>
      </c>
      <c r="L37" s="61" t="s">
        <v>67</v>
      </c>
      <c r="M37" s="62">
        <f>O36</f>
        <v>0</v>
      </c>
      <c r="N37" s="141"/>
      <c r="O37" s="142"/>
      <c r="P37" s="142"/>
      <c r="Q37" s="149"/>
      <c r="R37" s="67">
        <f>SUM((S37*3)+(T37*1))</f>
        <v>3</v>
      </c>
      <c r="S37" s="68">
        <f>COUNTIF(B37:Q37,"○")</f>
        <v>1</v>
      </c>
      <c r="T37" s="68">
        <f>COUNTIF(B37:Q37,"△")</f>
        <v>0</v>
      </c>
      <c r="U37" s="68">
        <f>COUNTIF(B37:Q37,"●")</f>
        <v>2</v>
      </c>
      <c r="V37" s="75">
        <f>SUM(C37,G37,K37,O37)</f>
        <v>7</v>
      </c>
      <c r="W37" s="68">
        <f>SUM(E37,I37,M37,Q37)</f>
        <v>10</v>
      </c>
      <c r="X37" s="68">
        <f>SUM(V37-W37)</f>
        <v>-3</v>
      </c>
      <c r="Y37" s="69">
        <v>3</v>
      </c>
    </row>
    <row r="38" spans="1:25" ht="16.5" customHeight="1" thickBot="1">
      <c r="A38" s="36"/>
      <c r="B38" s="148" t="s">
        <v>75</v>
      </c>
      <c r="C38" s="148"/>
      <c r="D38" s="148"/>
      <c r="E38" s="148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70">
        <f aca="true" t="shared" si="5" ref="R38:X38">SUM(R34:R37)</f>
        <v>18</v>
      </c>
      <c r="S38" s="70">
        <f t="shared" si="5"/>
        <v>6</v>
      </c>
      <c r="T38" s="70">
        <f t="shared" si="5"/>
        <v>0</v>
      </c>
      <c r="U38" s="70">
        <f t="shared" si="5"/>
        <v>6</v>
      </c>
      <c r="V38" s="81">
        <f t="shared" si="5"/>
        <v>42</v>
      </c>
      <c r="W38" s="70">
        <f t="shared" si="5"/>
        <v>42</v>
      </c>
      <c r="X38" s="70">
        <f t="shared" si="5"/>
        <v>0</v>
      </c>
      <c r="Y38" s="71"/>
    </row>
    <row r="39" spans="1:25" s="7" customFormat="1" ht="16.5" customHeight="1" thickBot="1">
      <c r="A39" s="37"/>
      <c r="B39" s="140" t="str">
        <f>'予選'!R3</f>
        <v>塩釜ＦＣ</v>
      </c>
      <c r="C39" s="138"/>
      <c r="D39" s="138"/>
      <c r="E39" s="139"/>
      <c r="F39" s="137" t="str">
        <f>'予選'!R6</f>
        <v>ジュニオール</v>
      </c>
      <c r="G39" s="138"/>
      <c r="H39" s="138"/>
      <c r="I39" s="139"/>
      <c r="J39" s="137" t="str">
        <f>'予選'!R5</f>
        <v>鹿  野</v>
      </c>
      <c r="K39" s="138"/>
      <c r="L39" s="138"/>
      <c r="M39" s="139"/>
      <c r="N39" s="137" t="str">
        <f>'予選'!R4</f>
        <v>愛  子</v>
      </c>
      <c r="O39" s="138"/>
      <c r="P39" s="138"/>
      <c r="Q39" s="139"/>
      <c r="R39" s="38" t="s">
        <v>11</v>
      </c>
      <c r="S39" s="39" t="s">
        <v>10</v>
      </c>
      <c r="T39" s="39" t="s">
        <v>9</v>
      </c>
      <c r="U39" s="39" t="s">
        <v>8</v>
      </c>
      <c r="V39" s="80" t="s">
        <v>7</v>
      </c>
      <c r="W39" s="40" t="s">
        <v>6</v>
      </c>
      <c r="X39" s="40" t="s">
        <v>5</v>
      </c>
      <c r="Y39" s="41" t="s">
        <v>4</v>
      </c>
    </row>
    <row r="40" spans="1:25" s="7" customFormat="1" ht="16.5" customHeight="1">
      <c r="A40" s="42" t="str">
        <f>B39</f>
        <v>塩釜ＦＣ</v>
      </c>
      <c r="B40" s="131"/>
      <c r="C40" s="132"/>
      <c r="D40" s="132"/>
      <c r="E40" s="133"/>
      <c r="F40" s="43" t="s">
        <v>164</v>
      </c>
      <c r="G40" s="45">
        <f>'予選'!R11</f>
        <v>1</v>
      </c>
      <c r="H40" s="45" t="s">
        <v>67</v>
      </c>
      <c r="I40" s="46">
        <f>'予選'!U11</f>
        <v>5</v>
      </c>
      <c r="J40" s="43" t="s">
        <v>166</v>
      </c>
      <c r="K40" s="45">
        <f>'予選'!R19</f>
        <v>7</v>
      </c>
      <c r="L40" s="45" t="s">
        <v>67</v>
      </c>
      <c r="M40" s="46">
        <f>'予選'!U19</f>
        <v>0</v>
      </c>
      <c r="N40" s="43" t="s">
        <v>166</v>
      </c>
      <c r="O40" s="45">
        <f>'予選'!R27</f>
        <v>4</v>
      </c>
      <c r="P40" s="45" t="s">
        <v>67</v>
      </c>
      <c r="Q40" s="46">
        <f>'予選'!U27</f>
        <v>0</v>
      </c>
      <c r="R40" s="47">
        <f>SUM((S40*3)+(T40*1))</f>
        <v>6</v>
      </c>
      <c r="S40" s="48">
        <f>COUNTIF(B40:Q40,"○")</f>
        <v>2</v>
      </c>
      <c r="T40" s="48">
        <f>COUNTIF(B40:Q40,"△")</f>
        <v>0</v>
      </c>
      <c r="U40" s="48">
        <f>COUNTIF(B40:Q40,"●")</f>
        <v>1</v>
      </c>
      <c r="V40" s="73">
        <f>SUM(C40,G40,K40,O40)</f>
        <v>12</v>
      </c>
      <c r="W40" s="48">
        <f>SUM(E40,I40,M40,Q40)</f>
        <v>5</v>
      </c>
      <c r="X40" s="48">
        <f>SUM(V40-W40)</f>
        <v>7</v>
      </c>
      <c r="Y40" s="50">
        <v>2</v>
      </c>
    </row>
    <row r="41" spans="1:25" s="7" customFormat="1" ht="16.5" customHeight="1">
      <c r="A41" s="51" t="str">
        <f>F39</f>
        <v>ジュニオール</v>
      </c>
      <c r="B41" s="42" t="s">
        <v>166</v>
      </c>
      <c r="C41" s="52">
        <f>I40</f>
        <v>5</v>
      </c>
      <c r="D41" s="52" t="s">
        <v>67</v>
      </c>
      <c r="E41" s="53">
        <f>G40</f>
        <v>1</v>
      </c>
      <c r="F41" s="134"/>
      <c r="G41" s="135"/>
      <c r="H41" s="135"/>
      <c r="I41" s="136"/>
      <c r="J41" s="54" t="s">
        <v>166</v>
      </c>
      <c r="K41" s="55">
        <f>'予選'!R29</f>
        <v>7</v>
      </c>
      <c r="L41" s="55" t="s">
        <v>67</v>
      </c>
      <c r="M41" s="56">
        <f>'予選'!U29</f>
        <v>0</v>
      </c>
      <c r="N41" s="33" t="s">
        <v>166</v>
      </c>
      <c r="O41" s="55">
        <f>'予選'!U21</f>
        <v>7</v>
      </c>
      <c r="P41" s="55" t="s">
        <v>67</v>
      </c>
      <c r="Q41" s="56">
        <f>'予選'!R21</f>
        <v>0</v>
      </c>
      <c r="R41" s="57">
        <f>SUM((S41*3)+(T41*1))</f>
        <v>9</v>
      </c>
      <c r="S41" s="30">
        <f>COUNTIF(B41:Q41,"○")</f>
        <v>3</v>
      </c>
      <c r="T41" s="30">
        <f>COUNTIF(B41:Q41,"△")</f>
        <v>0</v>
      </c>
      <c r="U41" s="30">
        <f>COUNTIF(B41:Q41,"●")</f>
        <v>0</v>
      </c>
      <c r="V41" s="74">
        <f>SUM(C41,G41,K41,O41)</f>
        <v>19</v>
      </c>
      <c r="W41" s="30">
        <f>SUM(E41,I41,M41,Q41)</f>
        <v>1</v>
      </c>
      <c r="X41" s="30">
        <f>SUM(V41-W41)</f>
        <v>18</v>
      </c>
      <c r="Y41" s="58">
        <v>1</v>
      </c>
    </row>
    <row r="42" spans="1:25" s="7" customFormat="1" ht="16.5" customHeight="1">
      <c r="A42" s="51" t="str">
        <f>J39</f>
        <v>鹿  野</v>
      </c>
      <c r="B42" s="51" t="s">
        <v>164</v>
      </c>
      <c r="C42" s="34">
        <f>M40</f>
        <v>0</v>
      </c>
      <c r="D42" s="34" t="s">
        <v>67</v>
      </c>
      <c r="E42" s="35">
        <f>K40</f>
        <v>7</v>
      </c>
      <c r="F42" s="59" t="s">
        <v>164</v>
      </c>
      <c r="G42" s="55">
        <f>M41</f>
        <v>0</v>
      </c>
      <c r="H42" s="55" t="s">
        <v>67</v>
      </c>
      <c r="I42" s="56">
        <f>K41</f>
        <v>7</v>
      </c>
      <c r="J42" s="134"/>
      <c r="K42" s="135"/>
      <c r="L42" s="135"/>
      <c r="M42" s="136"/>
      <c r="N42" s="33" t="s">
        <v>164</v>
      </c>
      <c r="O42" s="34">
        <f>'予選'!R13</f>
        <v>0</v>
      </c>
      <c r="P42" s="34" t="s">
        <v>67</v>
      </c>
      <c r="Q42" s="35">
        <f>'予選'!U13</f>
        <v>2</v>
      </c>
      <c r="R42" s="57">
        <f>SUM((S42*3)+(T42*1))</f>
        <v>0</v>
      </c>
      <c r="S42" s="30">
        <f>COUNTIF(B42:Q42,"○")</f>
        <v>0</v>
      </c>
      <c r="T42" s="30">
        <f>COUNTIF(B42:Q42,"△")</f>
        <v>0</v>
      </c>
      <c r="U42" s="30">
        <f>COUNTIF(B42:Q42,"●")</f>
        <v>3</v>
      </c>
      <c r="V42" s="74">
        <f>SUM(C42,G42,K42,O42)</f>
        <v>0</v>
      </c>
      <c r="W42" s="30">
        <f>SUM(E42,I42,M42,Q42)</f>
        <v>16</v>
      </c>
      <c r="X42" s="30">
        <f>SUM(V42-W42)</f>
        <v>-16</v>
      </c>
      <c r="Y42" s="58">
        <v>4</v>
      </c>
    </row>
    <row r="43" spans="1:25" s="7" customFormat="1" ht="16.5" customHeight="1" thickBot="1">
      <c r="A43" s="60" t="str">
        <f>N39</f>
        <v>愛  子</v>
      </c>
      <c r="B43" s="60" t="s">
        <v>164</v>
      </c>
      <c r="C43" s="61">
        <f>Q40</f>
        <v>0</v>
      </c>
      <c r="D43" s="61" t="s">
        <v>67</v>
      </c>
      <c r="E43" s="62">
        <f>O40</f>
        <v>4</v>
      </c>
      <c r="F43" s="63" t="s">
        <v>164</v>
      </c>
      <c r="G43" s="64">
        <f>Q41</f>
        <v>0</v>
      </c>
      <c r="H43" s="64" t="s">
        <v>67</v>
      </c>
      <c r="I43" s="65">
        <f>O41</f>
        <v>7</v>
      </c>
      <c r="J43" s="66" t="s">
        <v>166</v>
      </c>
      <c r="K43" s="61">
        <f>Q42</f>
        <v>2</v>
      </c>
      <c r="L43" s="61" t="s">
        <v>67</v>
      </c>
      <c r="M43" s="62">
        <f>O42</f>
        <v>0</v>
      </c>
      <c r="N43" s="141"/>
      <c r="O43" s="142"/>
      <c r="P43" s="142"/>
      <c r="Q43" s="149"/>
      <c r="R43" s="67">
        <f>SUM((S43*3)+(T43*1))</f>
        <v>3</v>
      </c>
      <c r="S43" s="68">
        <f>COUNTIF(B43:Q43,"○")</f>
        <v>1</v>
      </c>
      <c r="T43" s="68">
        <f>COUNTIF(B43:Q43,"△")</f>
        <v>0</v>
      </c>
      <c r="U43" s="68">
        <f>COUNTIF(B43:Q43,"●")</f>
        <v>2</v>
      </c>
      <c r="V43" s="75">
        <f>SUM(C43,G43,K43,O43)</f>
        <v>2</v>
      </c>
      <c r="W43" s="68">
        <f>SUM(E43,I43,M43,Q43)</f>
        <v>11</v>
      </c>
      <c r="X43" s="68">
        <f>SUM(V43-W43)</f>
        <v>-9</v>
      </c>
      <c r="Y43" s="69">
        <v>3</v>
      </c>
    </row>
    <row r="44" spans="1:25" ht="16.5" customHeight="1" thickBot="1">
      <c r="A44" s="36"/>
      <c r="B44" s="148" t="s">
        <v>76</v>
      </c>
      <c r="C44" s="148"/>
      <c r="D44" s="148"/>
      <c r="E44" s="148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70">
        <f aca="true" t="shared" si="6" ref="R44:X44">SUM(R40:R43)</f>
        <v>18</v>
      </c>
      <c r="S44" s="70">
        <f t="shared" si="6"/>
        <v>6</v>
      </c>
      <c r="T44" s="70">
        <f t="shared" si="6"/>
        <v>0</v>
      </c>
      <c r="U44" s="70">
        <f t="shared" si="6"/>
        <v>6</v>
      </c>
      <c r="V44" s="81">
        <f t="shared" si="6"/>
        <v>33</v>
      </c>
      <c r="W44" s="70">
        <f t="shared" si="6"/>
        <v>33</v>
      </c>
      <c r="X44" s="70">
        <f t="shared" si="6"/>
        <v>0</v>
      </c>
      <c r="Y44" s="71"/>
    </row>
    <row r="45" spans="1:25" s="7" customFormat="1" ht="16.5" customHeight="1" thickBot="1">
      <c r="A45" s="37"/>
      <c r="B45" s="140" t="str">
        <f>'予選'!T3</f>
        <v>気仙沼</v>
      </c>
      <c r="C45" s="138"/>
      <c r="D45" s="138"/>
      <c r="E45" s="139"/>
      <c r="F45" s="137" t="str">
        <f>'予選'!T6</f>
        <v>あすなろ</v>
      </c>
      <c r="G45" s="138"/>
      <c r="H45" s="138"/>
      <c r="I45" s="139"/>
      <c r="J45" s="137" t="str">
        <f>'予選'!T5</f>
        <v>YMCA</v>
      </c>
      <c r="K45" s="138"/>
      <c r="L45" s="138"/>
      <c r="M45" s="139"/>
      <c r="N45" s="137" t="str">
        <f>'予選'!T4</f>
        <v>ベガルタ</v>
      </c>
      <c r="O45" s="138"/>
      <c r="P45" s="138"/>
      <c r="Q45" s="139"/>
      <c r="R45" s="38" t="s">
        <v>11</v>
      </c>
      <c r="S45" s="39" t="s">
        <v>10</v>
      </c>
      <c r="T45" s="39" t="s">
        <v>9</v>
      </c>
      <c r="U45" s="39" t="s">
        <v>8</v>
      </c>
      <c r="V45" s="80" t="s">
        <v>7</v>
      </c>
      <c r="W45" s="40" t="s">
        <v>6</v>
      </c>
      <c r="X45" s="40" t="s">
        <v>5</v>
      </c>
      <c r="Y45" s="41" t="s">
        <v>4</v>
      </c>
    </row>
    <row r="46" spans="1:25" s="7" customFormat="1" ht="16.5" customHeight="1">
      <c r="A46" s="42" t="str">
        <f>B45</f>
        <v>気仙沼</v>
      </c>
      <c r="B46" s="131"/>
      <c r="C46" s="132"/>
      <c r="D46" s="132"/>
      <c r="E46" s="133"/>
      <c r="F46" s="43" t="s">
        <v>164</v>
      </c>
      <c r="G46" s="45">
        <f>'予選'!R15</f>
        <v>0</v>
      </c>
      <c r="H46" s="45" t="s">
        <v>67</v>
      </c>
      <c r="I46" s="46">
        <f>'予選'!U15</f>
        <v>10</v>
      </c>
      <c r="J46" s="43" t="s">
        <v>164</v>
      </c>
      <c r="K46" s="45">
        <f>'予選'!R23</f>
        <v>1</v>
      </c>
      <c r="L46" s="45" t="s">
        <v>67</v>
      </c>
      <c r="M46" s="46">
        <f>'予選'!U23</f>
        <v>5</v>
      </c>
      <c r="N46" s="43" t="s">
        <v>164</v>
      </c>
      <c r="O46" s="45">
        <f>'予選'!R31</f>
        <v>0</v>
      </c>
      <c r="P46" s="45" t="s">
        <v>67</v>
      </c>
      <c r="Q46" s="46">
        <f>'予選'!U31</f>
        <v>12</v>
      </c>
      <c r="R46" s="47">
        <f>SUM((S46*3)+(T46*1))</f>
        <v>0</v>
      </c>
      <c r="S46" s="48">
        <f>COUNTIF(B46:Q46,"○")</f>
        <v>0</v>
      </c>
      <c r="T46" s="48">
        <f>COUNTIF(B46:Q46,"△")</f>
        <v>0</v>
      </c>
      <c r="U46" s="48">
        <f>COUNTIF(B46:Q46,"●")</f>
        <v>3</v>
      </c>
      <c r="V46" s="73">
        <f>SUM(C46,G46,K46,O46)</f>
        <v>1</v>
      </c>
      <c r="W46" s="48">
        <f>SUM(E46,I46,M46,Q46)</f>
        <v>27</v>
      </c>
      <c r="X46" s="48">
        <f>SUM(V46-W46)</f>
        <v>-26</v>
      </c>
      <c r="Y46" s="50">
        <v>4</v>
      </c>
    </row>
    <row r="47" spans="1:25" s="7" customFormat="1" ht="16.5" customHeight="1">
      <c r="A47" s="51" t="str">
        <f>F45</f>
        <v>あすなろ</v>
      </c>
      <c r="B47" s="42" t="s">
        <v>166</v>
      </c>
      <c r="C47" s="52">
        <f>I46</f>
        <v>10</v>
      </c>
      <c r="D47" s="52" t="s">
        <v>67</v>
      </c>
      <c r="E47" s="53">
        <f>G46</f>
        <v>0</v>
      </c>
      <c r="F47" s="134"/>
      <c r="G47" s="135"/>
      <c r="H47" s="135"/>
      <c r="I47" s="136"/>
      <c r="J47" s="54" t="s">
        <v>164</v>
      </c>
      <c r="K47" s="55">
        <f>'予選'!R33</f>
        <v>1</v>
      </c>
      <c r="L47" s="55" t="s">
        <v>67</v>
      </c>
      <c r="M47" s="56">
        <f>'予選'!U33</f>
        <v>4</v>
      </c>
      <c r="N47" s="33" t="s">
        <v>164</v>
      </c>
      <c r="O47" s="55">
        <f>'予選'!U25</f>
        <v>0</v>
      </c>
      <c r="P47" s="55" t="s">
        <v>67</v>
      </c>
      <c r="Q47" s="56">
        <f>'予選'!R25</f>
        <v>10</v>
      </c>
      <c r="R47" s="57">
        <f>SUM((S47*3)+(T47*1))</f>
        <v>3</v>
      </c>
      <c r="S47" s="30">
        <f>COUNTIF(B47:Q47,"○")</f>
        <v>1</v>
      </c>
      <c r="T47" s="30">
        <f>COUNTIF(B47:Q47,"△")</f>
        <v>0</v>
      </c>
      <c r="U47" s="30">
        <f>COUNTIF(B47:Q47,"●")</f>
        <v>2</v>
      </c>
      <c r="V47" s="74">
        <f>SUM(C47,G47,K47,O47)</f>
        <v>11</v>
      </c>
      <c r="W47" s="30">
        <f>SUM(E47,I47,M47,Q47)</f>
        <v>14</v>
      </c>
      <c r="X47" s="30">
        <f>SUM(V47-W47)</f>
        <v>-3</v>
      </c>
      <c r="Y47" s="58">
        <v>3</v>
      </c>
    </row>
    <row r="48" spans="1:25" s="7" customFormat="1" ht="16.5" customHeight="1">
      <c r="A48" s="51" t="str">
        <f>J45</f>
        <v>YMCA</v>
      </c>
      <c r="B48" s="51" t="s">
        <v>166</v>
      </c>
      <c r="C48" s="34">
        <f>M46</f>
        <v>5</v>
      </c>
      <c r="D48" s="34" t="s">
        <v>67</v>
      </c>
      <c r="E48" s="35">
        <f>K46</f>
        <v>1</v>
      </c>
      <c r="F48" s="59" t="s">
        <v>166</v>
      </c>
      <c r="G48" s="55">
        <f>M47</f>
        <v>4</v>
      </c>
      <c r="H48" s="55" t="s">
        <v>67</v>
      </c>
      <c r="I48" s="56">
        <f>K47</f>
        <v>1</v>
      </c>
      <c r="J48" s="134"/>
      <c r="K48" s="135"/>
      <c r="L48" s="135"/>
      <c r="M48" s="136"/>
      <c r="N48" s="33" t="s">
        <v>164</v>
      </c>
      <c r="O48" s="34">
        <f>'予選'!R17</f>
        <v>0</v>
      </c>
      <c r="P48" s="34" t="s">
        <v>67</v>
      </c>
      <c r="Q48" s="35">
        <f>'予選'!U17</f>
        <v>5</v>
      </c>
      <c r="R48" s="57">
        <f>SUM((S48*3)+(T48*1))</f>
        <v>6</v>
      </c>
      <c r="S48" s="30">
        <f>COUNTIF(B48:Q48,"○")</f>
        <v>2</v>
      </c>
      <c r="T48" s="30">
        <f>COUNTIF(B48:Q48,"△")</f>
        <v>0</v>
      </c>
      <c r="U48" s="30">
        <f>COUNTIF(B48:Q48,"●")</f>
        <v>1</v>
      </c>
      <c r="V48" s="74">
        <f>SUM(C48,G48,K48,O48)</f>
        <v>9</v>
      </c>
      <c r="W48" s="30">
        <f>SUM(E48,I48,M48,Q48)</f>
        <v>7</v>
      </c>
      <c r="X48" s="30">
        <f>SUM(V48-W48)</f>
        <v>2</v>
      </c>
      <c r="Y48" s="58">
        <v>2</v>
      </c>
    </row>
    <row r="49" spans="1:25" s="7" customFormat="1" ht="16.5" customHeight="1" thickBot="1">
      <c r="A49" s="60" t="str">
        <f>N45</f>
        <v>ベガルタ</v>
      </c>
      <c r="B49" s="60" t="s">
        <v>166</v>
      </c>
      <c r="C49" s="61">
        <f>Q46</f>
        <v>12</v>
      </c>
      <c r="D49" s="61" t="s">
        <v>67</v>
      </c>
      <c r="E49" s="62">
        <f>O46</f>
        <v>0</v>
      </c>
      <c r="F49" s="63" t="s">
        <v>166</v>
      </c>
      <c r="G49" s="64">
        <f>Q47</f>
        <v>10</v>
      </c>
      <c r="H49" s="64" t="s">
        <v>67</v>
      </c>
      <c r="I49" s="65">
        <f>O47</f>
        <v>0</v>
      </c>
      <c r="J49" s="66" t="s">
        <v>166</v>
      </c>
      <c r="K49" s="61">
        <f>Q48</f>
        <v>5</v>
      </c>
      <c r="L49" s="61" t="s">
        <v>67</v>
      </c>
      <c r="M49" s="62">
        <f>O48</f>
        <v>0</v>
      </c>
      <c r="N49" s="141"/>
      <c r="O49" s="142"/>
      <c r="P49" s="142"/>
      <c r="Q49" s="149"/>
      <c r="R49" s="67">
        <f>SUM((S49*3)+(T49*1))</f>
        <v>9</v>
      </c>
      <c r="S49" s="68">
        <f>COUNTIF(B49:Q49,"○")</f>
        <v>3</v>
      </c>
      <c r="T49" s="68">
        <f>COUNTIF(B49:Q49,"△")</f>
        <v>0</v>
      </c>
      <c r="U49" s="68">
        <f>COUNTIF(B49:Q49,"●")</f>
        <v>0</v>
      </c>
      <c r="V49" s="75">
        <f>SUM(C49,G49,K49,O49)</f>
        <v>27</v>
      </c>
      <c r="W49" s="68">
        <f>SUM(E49,I49,M49,Q49)</f>
        <v>0</v>
      </c>
      <c r="X49" s="68">
        <f>SUM(V49-W49)</f>
        <v>27</v>
      </c>
      <c r="Y49" s="69">
        <v>1</v>
      </c>
    </row>
    <row r="50" spans="1:25" ht="16.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>
        <f aca="true" t="shared" si="7" ref="R50:X50">SUM(R46:R49)</f>
        <v>18</v>
      </c>
      <c r="S50" s="77">
        <f t="shared" si="7"/>
        <v>6</v>
      </c>
      <c r="T50" s="77">
        <f t="shared" si="7"/>
        <v>0</v>
      </c>
      <c r="U50" s="77">
        <f t="shared" si="7"/>
        <v>6</v>
      </c>
      <c r="V50" s="78">
        <f t="shared" si="7"/>
        <v>48</v>
      </c>
      <c r="W50" s="77">
        <f t="shared" si="7"/>
        <v>48</v>
      </c>
      <c r="X50" s="77">
        <f t="shared" si="7"/>
        <v>0</v>
      </c>
      <c r="Y50" s="79"/>
    </row>
  </sheetData>
  <sheetProtection/>
  <mergeCells count="74">
    <mergeCell ref="N49:Q49"/>
    <mergeCell ref="J42:M42"/>
    <mergeCell ref="N43:Q43"/>
    <mergeCell ref="B44:E44"/>
    <mergeCell ref="B45:E45"/>
    <mergeCell ref="F45:I45"/>
    <mergeCell ref="J45:M45"/>
    <mergeCell ref="N45:Q45"/>
    <mergeCell ref="N39:Q39"/>
    <mergeCell ref="B46:E46"/>
    <mergeCell ref="F47:I47"/>
    <mergeCell ref="J48:M48"/>
    <mergeCell ref="B38:E38"/>
    <mergeCell ref="B39:E39"/>
    <mergeCell ref="F39:I39"/>
    <mergeCell ref="J39:M39"/>
    <mergeCell ref="B33:E33"/>
    <mergeCell ref="F33:I33"/>
    <mergeCell ref="J33:M33"/>
    <mergeCell ref="N37:Q37"/>
    <mergeCell ref="B26:E26"/>
    <mergeCell ref="B16:E16"/>
    <mergeCell ref="F17:I17"/>
    <mergeCell ref="J18:M18"/>
    <mergeCell ref="B20:E20"/>
    <mergeCell ref="B21:E21"/>
    <mergeCell ref="F21:I21"/>
    <mergeCell ref="B22:E22"/>
    <mergeCell ref="F23:I23"/>
    <mergeCell ref="J21:M21"/>
    <mergeCell ref="B15:E15"/>
    <mergeCell ref="F15:I15"/>
    <mergeCell ref="B14:E14"/>
    <mergeCell ref="B9:E9"/>
    <mergeCell ref="B10:E10"/>
    <mergeCell ref="F11:I11"/>
    <mergeCell ref="B4:E4"/>
    <mergeCell ref="F5:I5"/>
    <mergeCell ref="F9:I9"/>
    <mergeCell ref="B8:E8"/>
    <mergeCell ref="A1:Y1"/>
    <mergeCell ref="B3:E3"/>
    <mergeCell ref="F3:I3"/>
    <mergeCell ref="J3:M3"/>
    <mergeCell ref="N3:Q3"/>
    <mergeCell ref="B2:E2"/>
    <mergeCell ref="J6:M6"/>
    <mergeCell ref="R2:X2"/>
    <mergeCell ref="N7:Q7"/>
    <mergeCell ref="N13:Q13"/>
    <mergeCell ref="J9:M9"/>
    <mergeCell ref="N9:Q9"/>
    <mergeCell ref="J24:M24"/>
    <mergeCell ref="J12:M12"/>
    <mergeCell ref="J15:M15"/>
    <mergeCell ref="N15:Q15"/>
    <mergeCell ref="N19:Q19"/>
    <mergeCell ref="N21:Q21"/>
    <mergeCell ref="N27:Q27"/>
    <mergeCell ref="N25:Q25"/>
    <mergeCell ref="N33:Q33"/>
    <mergeCell ref="J36:M36"/>
    <mergeCell ref="J30:M30"/>
    <mergeCell ref="N31:Q31"/>
    <mergeCell ref="B40:E40"/>
    <mergeCell ref="F41:I41"/>
    <mergeCell ref="J27:M27"/>
    <mergeCell ref="B27:E27"/>
    <mergeCell ref="F27:I27"/>
    <mergeCell ref="B34:E34"/>
    <mergeCell ref="F35:I35"/>
    <mergeCell ref="B28:E28"/>
    <mergeCell ref="F29:I29"/>
    <mergeCell ref="B32:E32"/>
  </mergeCells>
  <printOptions horizontalCentered="1" verticalCentered="1"/>
  <pageMargins left="0.3937007874015748" right="0.11811023622047245" top="0.4724409448818898" bottom="0.5905511811023623" header="0.2755905511811024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1" width="3.00390625" style="9" customWidth="1"/>
    <col min="22" max="22" width="3.00390625" style="10" customWidth="1"/>
    <col min="23" max="32" width="3.00390625" style="9" customWidth="1"/>
    <col min="33" max="34" width="2.75390625" style="9" customWidth="1"/>
    <col min="35" max="35" width="9.625" style="9" customWidth="1"/>
    <col min="36" max="36" width="5.875" style="9" hidden="1" customWidth="1"/>
    <col min="37" max="37" width="19.50390625" style="24" hidden="1" customWidth="1"/>
    <col min="38" max="59" width="2.75390625" style="9" customWidth="1"/>
    <col min="60" max="16384" width="9.00390625" style="9" customWidth="1"/>
  </cols>
  <sheetData>
    <row r="1" ht="10.5" customHeight="1"/>
    <row r="2" spans="1:32" ht="36.75" customHeight="1">
      <c r="A2" s="150" t="s">
        <v>138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9"/>
    </row>
    <row r="3" spans="20:31" ht="13.5" customHeight="1">
      <c r="T3" s="157" t="s">
        <v>36</v>
      </c>
      <c r="U3" s="157"/>
      <c r="V3" s="157"/>
      <c r="W3" s="158" t="s">
        <v>169</v>
      </c>
      <c r="X3" s="158"/>
      <c r="Y3" s="158"/>
      <c r="Z3" s="158"/>
      <c r="AA3" s="158"/>
      <c r="AB3" s="158"/>
      <c r="AC3" s="158"/>
      <c r="AD3" s="158"/>
      <c r="AE3" s="158"/>
    </row>
    <row r="4" spans="2:31" ht="15.75" customHeight="1">
      <c r="B4" s="151" t="s">
        <v>108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T4" s="156"/>
      <c r="U4" s="156"/>
      <c r="V4" s="156"/>
      <c r="W4" s="159"/>
      <c r="X4" s="159"/>
      <c r="Y4" s="159"/>
      <c r="Z4" s="159"/>
      <c r="AA4" s="159"/>
      <c r="AB4" s="159"/>
      <c r="AC4" s="159"/>
      <c r="AD4" s="159"/>
      <c r="AE4" s="159"/>
    </row>
    <row r="5" spans="2:39" s="21" customFormat="1" ht="15.75" customHeigh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T5" s="155" t="s">
        <v>37</v>
      </c>
      <c r="U5" s="155"/>
      <c r="V5" s="155"/>
      <c r="W5" s="160" t="s">
        <v>170</v>
      </c>
      <c r="X5" s="160"/>
      <c r="Y5" s="160"/>
      <c r="Z5" s="160"/>
      <c r="AA5" s="160"/>
      <c r="AB5" s="160"/>
      <c r="AC5" s="160"/>
      <c r="AD5" s="160"/>
      <c r="AE5" s="160"/>
      <c r="AJ5" s="21">
        <v>1</v>
      </c>
      <c r="AK5" s="31" t="s">
        <v>110</v>
      </c>
      <c r="AL5" s="22"/>
      <c r="AM5" s="22"/>
    </row>
    <row r="6" spans="2:39" s="21" customFormat="1" ht="15.75" customHeight="1">
      <c r="B6" s="20"/>
      <c r="T6" s="156"/>
      <c r="U6" s="156"/>
      <c r="V6" s="156"/>
      <c r="W6" s="159"/>
      <c r="X6" s="159"/>
      <c r="Y6" s="159"/>
      <c r="Z6" s="159"/>
      <c r="AA6" s="159"/>
      <c r="AB6" s="159"/>
      <c r="AC6" s="159"/>
      <c r="AD6" s="159"/>
      <c r="AE6" s="159"/>
      <c r="AJ6" s="21">
        <v>2</v>
      </c>
      <c r="AK6" s="31" t="s">
        <v>111</v>
      </c>
      <c r="AL6" s="22"/>
      <c r="AM6" s="22"/>
    </row>
    <row r="7" spans="2:39" s="21" customFormat="1" ht="15.75" customHeight="1">
      <c r="B7" s="151" t="s">
        <v>132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T7" s="155" t="s">
        <v>38</v>
      </c>
      <c r="U7" s="155"/>
      <c r="V7" s="155"/>
      <c r="W7" s="160" t="s">
        <v>171</v>
      </c>
      <c r="X7" s="160"/>
      <c r="Y7" s="160"/>
      <c r="Z7" s="160"/>
      <c r="AA7" s="160"/>
      <c r="AB7" s="160"/>
      <c r="AC7" s="160"/>
      <c r="AD7" s="160"/>
      <c r="AE7" s="160"/>
      <c r="AJ7" s="21">
        <v>3</v>
      </c>
      <c r="AK7" s="31" t="s">
        <v>117</v>
      </c>
      <c r="AL7" s="22"/>
      <c r="AM7" s="22"/>
    </row>
    <row r="8" spans="2:39" s="21" customFormat="1" ht="15.75" customHeight="1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T8" s="156"/>
      <c r="U8" s="156"/>
      <c r="V8" s="156"/>
      <c r="W8" s="159"/>
      <c r="X8" s="159"/>
      <c r="Y8" s="159"/>
      <c r="Z8" s="159"/>
      <c r="AA8" s="159"/>
      <c r="AB8" s="159"/>
      <c r="AC8" s="159"/>
      <c r="AD8" s="159"/>
      <c r="AE8" s="159"/>
      <c r="AJ8" s="21">
        <v>4</v>
      </c>
      <c r="AK8" s="31" t="s">
        <v>80</v>
      </c>
      <c r="AL8" s="22"/>
      <c r="AM8" s="22"/>
    </row>
    <row r="9" spans="2:39" s="21" customFormat="1" ht="15.75" customHeight="1">
      <c r="B9" s="20"/>
      <c r="T9" s="155" t="s">
        <v>39</v>
      </c>
      <c r="U9" s="155"/>
      <c r="V9" s="155"/>
      <c r="W9" s="160" t="s">
        <v>172</v>
      </c>
      <c r="X9" s="160"/>
      <c r="Y9" s="160"/>
      <c r="Z9" s="160"/>
      <c r="AA9" s="160"/>
      <c r="AB9" s="160"/>
      <c r="AC9" s="160"/>
      <c r="AD9" s="160"/>
      <c r="AE9" s="160"/>
      <c r="AJ9" s="21">
        <v>5</v>
      </c>
      <c r="AK9" s="31" t="s">
        <v>109</v>
      </c>
      <c r="AL9" s="22"/>
      <c r="AM9" s="22"/>
    </row>
    <row r="10" spans="2:39" s="21" customFormat="1" ht="15.75" customHeight="1">
      <c r="B10" s="23"/>
      <c r="T10" s="156"/>
      <c r="U10" s="156"/>
      <c r="V10" s="156"/>
      <c r="W10" s="159"/>
      <c r="X10" s="159"/>
      <c r="Y10" s="159"/>
      <c r="Z10" s="159"/>
      <c r="AA10" s="159"/>
      <c r="AB10" s="159"/>
      <c r="AC10" s="159"/>
      <c r="AD10" s="159"/>
      <c r="AE10" s="159"/>
      <c r="AJ10" s="21">
        <v>6</v>
      </c>
      <c r="AK10" s="31" t="s">
        <v>92</v>
      </c>
      <c r="AL10" s="22"/>
      <c r="AM10" s="22"/>
    </row>
    <row r="11" spans="36:39" ht="20.25" customHeight="1">
      <c r="AJ11" s="21">
        <v>7</v>
      </c>
      <c r="AK11" s="31" t="s">
        <v>122</v>
      </c>
      <c r="AL11" s="22"/>
      <c r="AM11" s="22"/>
    </row>
    <row r="12" spans="2:39" ht="25.5" customHeight="1">
      <c r="B12" s="18"/>
      <c r="O12" s="152" t="s">
        <v>156</v>
      </c>
      <c r="P12" s="153"/>
      <c r="Q12" s="153"/>
      <c r="R12" s="154"/>
      <c r="S12" s="162"/>
      <c r="T12" s="163"/>
      <c r="U12" s="163"/>
      <c r="V12" s="163"/>
      <c r="W12" s="163"/>
      <c r="X12" s="163"/>
      <c r="Y12" s="163"/>
      <c r="Z12" s="163"/>
      <c r="AA12" s="163"/>
      <c r="AB12" s="163"/>
      <c r="AJ12" s="21">
        <v>8</v>
      </c>
      <c r="AK12" s="31" t="s">
        <v>118</v>
      </c>
      <c r="AL12" s="22"/>
      <c r="AM12" s="22"/>
    </row>
    <row r="13" spans="8:39" ht="20.25" customHeight="1" thickBot="1">
      <c r="H13" s="9">
        <v>6</v>
      </c>
      <c r="I13" s="102"/>
      <c r="J13" s="102"/>
      <c r="K13" s="102"/>
      <c r="L13" s="102"/>
      <c r="M13" s="102"/>
      <c r="N13" s="102"/>
      <c r="O13" s="102"/>
      <c r="P13" s="103"/>
      <c r="Q13" s="104"/>
      <c r="R13" s="17"/>
      <c r="S13" s="17"/>
      <c r="T13" s="17"/>
      <c r="U13" s="17"/>
      <c r="V13" s="25"/>
      <c r="W13" s="17"/>
      <c r="X13" s="17"/>
      <c r="Y13" s="9">
        <v>2</v>
      </c>
      <c r="AJ13" s="21">
        <v>9</v>
      </c>
      <c r="AK13" s="31" t="s">
        <v>119</v>
      </c>
      <c r="AL13" s="22"/>
      <c r="AM13" s="22"/>
    </row>
    <row r="14" spans="5:39" ht="20.25" customHeight="1">
      <c r="E14" s="12"/>
      <c r="F14" s="12"/>
      <c r="G14" s="12"/>
      <c r="H14" s="94"/>
      <c r="I14" s="12"/>
      <c r="J14" s="12"/>
      <c r="K14" s="12"/>
      <c r="L14" s="12"/>
      <c r="M14" s="12"/>
      <c r="N14" s="12"/>
      <c r="O14" s="161" t="s">
        <v>77</v>
      </c>
      <c r="P14" s="161"/>
      <c r="Q14" s="161"/>
      <c r="R14" s="161"/>
      <c r="S14" s="12"/>
      <c r="T14" s="12"/>
      <c r="U14" s="105"/>
      <c r="V14" s="114"/>
      <c r="W14" s="105"/>
      <c r="X14" s="106"/>
      <c r="Y14" s="12"/>
      <c r="AJ14" s="21">
        <v>10</v>
      </c>
      <c r="AK14" s="31" t="s">
        <v>120</v>
      </c>
      <c r="AL14" s="22"/>
      <c r="AM14" s="22"/>
    </row>
    <row r="15" spans="5:39" ht="20.25" customHeight="1">
      <c r="E15" s="12"/>
      <c r="F15" s="12"/>
      <c r="G15" s="12"/>
      <c r="H15" s="94"/>
      <c r="I15" s="12"/>
      <c r="J15" s="12"/>
      <c r="K15" s="12"/>
      <c r="L15" s="12"/>
      <c r="M15" s="12"/>
      <c r="N15" s="12"/>
      <c r="O15" s="166">
        <v>0.513888888888889</v>
      </c>
      <c r="P15" s="167"/>
      <c r="Q15" s="167"/>
      <c r="R15" s="167"/>
      <c r="S15" s="12"/>
      <c r="T15" s="12"/>
      <c r="U15" s="12"/>
      <c r="V15" s="14"/>
      <c r="W15" s="12"/>
      <c r="X15" s="94"/>
      <c r="Y15" s="12"/>
      <c r="AJ15" s="21">
        <v>11</v>
      </c>
      <c r="AK15" s="31" t="s">
        <v>121</v>
      </c>
      <c r="AL15" s="22"/>
      <c r="AM15" s="22"/>
    </row>
    <row r="16" spans="5:39" ht="25.5" customHeight="1">
      <c r="E16" s="12"/>
      <c r="F16" s="12"/>
      <c r="G16" s="12"/>
      <c r="H16" s="94"/>
      <c r="I16" s="12"/>
      <c r="K16" s="12"/>
      <c r="L16" s="12"/>
      <c r="M16" s="12"/>
      <c r="N16" s="12"/>
      <c r="O16" s="152" t="s">
        <v>147</v>
      </c>
      <c r="P16" s="153"/>
      <c r="Q16" s="153"/>
      <c r="R16" s="154"/>
      <c r="S16" s="12"/>
      <c r="T16" s="12"/>
      <c r="U16" s="12"/>
      <c r="V16" s="14"/>
      <c r="W16" s="15"/>
      <c r="X16" s="96"/>
      <c r="Y16" s="15"/>
      <c r="Z16" s="15"/>
      <c r="AJ16" s="21">
        <v>12</v>
      </c>
      <c r="AK16" s="31" t="s">
        <v>123</v>
      </c>
      <c r="AL16" s="22"/>
      <c r="AM16" s="22"/>
    </row>
    <row r="17" spans="5:39" ht="20.25" customHeight="1" thickBot="1">
      <c r="E17" s="12"/>
      <c r="F17" s="12"/>
      <c r="G17" s="12"/>
      <c r="H17" s="94"/>
      <c r="I17" s="12"/>
      <c r="J17" s="12"/>
      <c r="K17" s="12">
        <v>4</v>
      </c>
      <c r="L17" s="12"/>
      <c r="M17" s="12"/>
      <c r="N17" s="12"/>
      <c r="O17" s="119"/>
      <c r="P17" s="120"/>
      <c r="Q17" s="104"/>
      <c r="R17" s="17"/>
      <c r="S17" s="17"/>
      <c r="T17" s="17"/>
      <c r="U17" s="17"/>
      <c r="V17" s="26">
        <v>3</v>
      </c>
      <c r="W17" s="12"/>
      <c r="X17" s="94"/>
      <c r="Y17" s="12"/>
      <c r="AJ17" s="21">
        <v>13</v>
      </c>
      <c r="AK17" s="31" t="s">
        <v>79</v>
      </c>
      <c r="AL17" s="22"/>
      <c r="AM17" s="22"/>
    </row>
    <row r="18" spans="5:39" ht="20.25" customHeight="1">
      <c r="E18" s="12"/>
      <c r="F18" s="12"/>
      <c r="G18" s="12"/>
      <c r="H18" s="94"/>
      <c r="I18" s="12"/>
      <c r="J18" s="12"/>
      <c r="K18" s="12"/>
      <c r="L18" s="118"/>
      <c r="M18" s="108"/>
      <c r="N18" s="108"/>
      <c r="O18" s="161" t="s">
        <v>78</v>
      </c>
      <c r="P18" s="161"/>
      <c r="Q18" s="161"/>
      <c r="R18" s="161"/>
      <c r="S18" s="12"/>
      <c r="T18" s="12"/>
      <c r="U18" s="12"/>
      <c r="V18" s="29"/>
      <c r="W18" s="12"/>
      <c r="X18" s="94"/>
      <c r="Y18" s="12"/>
      <c r="AJ18" s="21">
        <v>14</v>
      </c>
      <c r="AK18" s="31" t="s">
        <v>65</v>
      </c>
      <c r="AL18" s="22"/>
      <c r="AM18" s="22"/>
    </row>
    <row r="19" spans="5:39" ht="20.25" customHeight="1">
      <c r="E19" s="12"/>
      <c r="F19" s="12"/>
      <c r="G19" s="12"/>
      <c r="H19" s="94"/>
      <c r="I19" s="12"/>
      <c r="J19" s="12"/>
      <c r="K19" s="12"/>
      <c r="L19" s="109"/>
      <c r="M19" s="12"/>
      <c r="N19" s="12"/>
      <c r="O19" s="164">
        <v>0.513888888888889</v>
      </c>
      <c r="P19" s="165"/>
      <c r="Q19" s="165"/>
      <c r="R19" s="165"/>
      <c r="S19" s="12"/>
      <c r="T19" s="12"/>
      <c r="U19" s="12"/>
      <c r="V19" s="11"/>
      <c r="W19" s="12"/>
      <c r="X19" s="94"/>
      <c r="Y19" s="12"/>
      <c r="AJ19" s="21">
        <v>15</v>
      </c>
      <c r="AK19" s="31" t="s">
        <v>105</v>
      </c>
      <c r="AL19" s="22"/>
      <c r="AM19" s="22"/>
    </row>
    <row r="20" spans="4:39" ht="20.25" customHeight="1" thickBot="1">
      <c r="D20" s="9">
        <v>3</v>
      </c>
      <c r="E20" s="102"/>
      <c r="F20" s="102"/>
      <c r="G20" s="102"/>
      <c r="H20" s="103"/>
      <c r="I20" s="17"/>
      <c r="J20" s="17"/>
      <c r="K20" s="17"/>
      <c r="L20" s="110"/>
      <c r="M20" s="12">
        <v>1</v>
      </c>
      <c r="N20" s="12"/>
      <c r="O20" s="12"/>
      <c r="P20" s="12"/>
      <c r="Q20" s="12"/>
      <c r="R20" s="12"/>
      <c r="S20" s="12"/>
      <c r="T20" s="28">
        <v>5</v>
      </c>
      <c r="U20" s="102"/>
      <c r="V20" s="115"/>
      <c r="W20" s="102"/>
      <c r="X20" s="103"/>
      <c r="Y20" s="17"/>
      <c r="Z20" s="17"/>
      <c r="AA20" s="17"/>
      <c r="AB20" s="17"/>
      <c r="AC20" s="24">
        <v>1</v>
      </c>
      <c r="AJ20" s="21">
        <v>16</v>
      </c>
      <c r="AK20" s="31" t="s">
        <v>129</v>
      </c>
      <c r="AL20" s="22"/>
      <c r="AM20" s="22"/>
    </row>
    <row r="21" spans="3:39" ht="20.25" customHeight="1">
      <c r="C21" s="15"/>
      <c r="D21" s="96"/>
      <c r="E21" s="15"/>
      <c r="F21" s="15"/>
      <c r="G21" s="161" t="s">
        <v>77</v>
      </c>
      <c r="H21" s="161"/>
      <c r="I21" s="161"/>
      <c r="J21" s="161"/>
      <c r="K21" s="105"/>
      <c r="L21" s="106"/>
      <c r="M21" s="12"/>
      <c r="S21" s="15"/>
      <c r="T21" s="15"/>
      <c r="U21" s="111"/>
      <c r="V21" s="15"/>
      <c r="W21" s="161" t="s">
        <v>77</v>
      </c>
      <c r="X21" s="161"/>
      <c r="Y21" s="161"/>
      <c r="Z21" s="161"/>
      <c r="AA21" s="105"/>
      <c r="AB21" s="106"/>
      <c r="AC21" s="12"/>
      <c r="AJ21" s="21">
        <v>17</v>
      </c>
      <c r="AK21" s="31" t="s">
        <v>106</v>
      </c>
      <c r="AL21" s="22"/>
      <c r="AM21" s="22"/>
    </row>
    <row r="22" spans="3:39" ht="20.25" customHeight="1">
      <c r="C22" s="15"/>
      <c r="D22" s="96"/>
      <c r="E22" s="15"/>
      <c r="F22" s="15"/>
      <c r="G22" s="166">
        <v>0.4166666666666667</v>
      </c>
      <c r="H22" s="167"/>
      <c r="I22" s="167"/>
      <c r="J22" s="167"/>
      <c r="K22" s="12"/>
      <c r="L22" s="94"/>
      <c r="M22" s="12"/>
      <c r="S22" s="15"/>
      <c r="T22" s="15"/>
      <c r="U22" s="111"/>
      <c r="V22" s="15"/>
      <c r="W22" s="166">
        <v>0.4479166666666667</v>
      </c>
      <c r="X22" s="167"/>
      <c r="Y22" s="167"/>
      <c r="Z22" s="167"/>
      <c r="AA22" s="12"/>
      <c r="AB22" s="94"/>
      <c r="AC22" s="12"/>
      <c r="AJ22" s="21">
        <v>18</v>
      </c>
      <c r="AK22" s="31" t="s">
        <v>130</v>
      </c>
      <c r="AL22" s="22"/>
      <c r="AM22" s="22"/>
    </row>
    <row r="23" spans="2:39" ht="20.25" customHeight="1" thickBot="1">
      <c r="B23" s="9">
        <v>2</v>
      </c>
      <c r="C23" s="172" t="s">
        <v>167</v>
      </c>
      <c r="D23" s="173"/>
      <c r="E23" s="174" t="s">
        <v>168</v>
      </c>
      <c r="F23" s="174"/>
      <c r="G23" s="26">
        <v>2</v>
      </c>
      <c r="H23" s="12"/>
      <c r="I23" s="12"/>
      <c r="J23" s="12">
        <v>4</v>
      </c>
      <c r="K23" s="102"/>
      <c r="L23" s="103"/>
      <c r="M23" s="12"/>
      <c r="O23" s="24">
        <v>0</v>
      </c>
      <c r="R23" s="9">
        <v>1</v>
      </c>
      <c r="T23" s="27"/>
      <c r="U23" s="112"/>
      <c r="V23" s="113"/>
      <c r="W23" s="26">
        <v>3</v>
      </c>
      <c r="X23" s="12"/>
      <c r="Y23" s="12"/>
      <c r="Z23" s="12">
        <v>2</v>
      </c>
      <c r="AA23" s="102"/>
      <c r="AB23" s="103"/>
      <c r="AC23" s="17"/>
      <c r="AE23" s="24">
        <v>1</v>
      </c>
      <c r="AJ23" s="21">
        <v>19</v>
      </c>
      <c r="AK23" s="31" t="s">
        <v>126</v>
      </c>
      <c r="AL23" s="22"/>
      <c r="AM23" s="22"/>
    </row>
    <row r="24" spans="2:39" ht="20.25" customHeight="1">
      <c r="B24" s="94"/>
      <c r="C24" s="161" t="s">
        <v>77</v>
      </c>
      <c r="D24" s="161"/>
      <c r="E24" s="169"/>
      <c r="F24" s="170"/>
      <c r="G24" s="11"/>
      <c r="J24" s="94"/>
      <c r="K24" s="161" t="s">
        <v>78</v>
      </c>
      <c r="L24" s="161"/>
      <c r="M24" s="169"/>
      <c r="N24" s="170"/>
      <c r="S24" s="171" t="s">
        <v>77</v>
      </c>
      <c r="T24" s="169"/>
      <c r="U24" s="161"/>
      <c r="V24" s="161"/>
      <c r="W24" s="109"/>
      <c r="Z24" s="94"/>
      <c r="AA24" s="161" t="s">
        <v>78</v>
      </c>
      <c r="AB24" s="161"/>
      <c r="AC24" s="169"/>
      <c r="AD24" s="170"/>
      <c r="AJ24" s="21">
        <v>20</v>
      </c>
      <c r="AK24" s="31" t="s">
        <v>83</v>
      </c>
      <c r="AL24" s="22"/>
      <c r="AM24" s="22"/>
    </row>
    <row r="25" spans="2:39" ht="20.25" customHeight="1">
      <c r="B25" s="94"/>
      <c r="C25" s="166">
        <v>0.375</v>
      </c>
      <c r="D25" s="167"/>
      <c r="E25" s="167"/>
      <c r="F25" s="167"/>
      <c r="G25" s="11"/>
      <c r="J25" s="94"/>
      <c r="K25" s="166">
        <v>0.375</v>
      </c>
      <c r="L25" s="167"/>
      <c r="M25" s="167"/>
      <c r="N25" s="176"/>
      <c r="S25" s="175">
        <v>0.3958333333333333</v>
      </c>
      <c r="T25" s="167"/>
      <c r="U25" s="167"/>
      <c r="V25" s="167"/>
      <c r="W25" s="109"/>
      <c r="Z25" s="94"/>
      <c r="AA25" s="166">
        <v>0.3958333333333333</v>
      </c>
      <c r="AB25" s="167"/>
      <c r="AC25" s="167"/>
      <c r="AD25" s="176"/>
      <c r="AJ25" s="21">
        <v>21</v>
      </c>
      <c r="AK25" s="31" t="s">
        <v>115</v>
      </c>
      <c r="AL25" s="22"/>
      <c r="AM25" s="22"/>
    </row>
    <row r="26" spans="2:39" ht="20.25" customHeight="1">
      <c r="B26" s="95"/>
      <c r="C26" s="12"/>
      <c r="D26" s="12"/>
      <c r="E26" s="12"/>
      <c r="F26" s="12"/>
      <c r="G26" s="11"/>
      <c r="J26" s="95"/>
      <c r="K26" s="12"/>
      <c r="L26" s="12"/>
      <c r="M26" s="12"/>
      <c r="N26" s="13"/>
      <c r="S26" s="11"/>
      <c r="T26" s="12"/>
      <c r="U26" s="12"/>
      <c r="V26" s="12"/>
      <c r="W26" s="110"/>
      <c r="Z26" s="95"/>
      <c r="AA26" s="12"/>
      <c r="AB26" s="12"/>
      <c r="AC26" s="12"/>
      <c r="AD26" s="13"/>
      <c r="AJ26" s="21">
        <v>22</v>
      </c>
      <c r="AK26" s="31" t="s">
        <v>114</v>
      </c>
      <c r="AL26" s="22"/>
      <c r="AM26" s="22"/>
    </row>
    <row r="27" spans="2:37" ht="20.25" customHeight="1">
      <c r="B27" s="168" t="s">
        <v>84</v>
      </c>
      <c r="C27" s="168"/>
      <c r="D27" s="21"/>
      <c r="E27" s="21"/>
      <c r="F27" s="168" t="s">
        <v>85</v>
      </c>
      <c r="G27" s="168"/>
      <c r="H27" s="21"/>
      <c r="I27" s="21"/>
      <c r="J27" s="168" t="s">
        <v>86</v>
      </c>
      <c r="K27" s="168"/>
      <c r="L27" s="21"/>
      <c r="M27" s="21"/>
      <c r="N27" s="168" t="s">
        <v>87</v>
      </c>
      <c r="O27" s="168"/>
      <c r="P27" s="21"/>
      <c r="Q27" s="21"/>
      <c r="R27" s="168" t="s">
        <v>88</v>
      </c>
      <c r="S27" s="168"/>
      <c r="T27" s="21"/>
      <c r="U27" s="21"/>
      <c r="V27" s="168" t="s">
        <v>89</v>
      </c>
      <c r="W27" s="168"/>
      <c r="X27" s="21"/>
      <c r="Y27" s="21"/>
      <c r="Z27" s="168" t="s">
        <v>90</v>
      </c>
      <c r="AA27" s="168"/>
      <c r="AB27" s="21"/>
      <c r="AC27" s="21"/>
      <c r="AD27" s="168" t="s">
        <v>91</v>
      </c>
      <c r="AE27" s="168"/>
      <c r="AJ27" s="21">
        <v>23</v>
      </c>
      <c r="AK27" s="31" t="s">
        <v>131</v>
      </c>
    </row>
    <row r="28" spans="2:37" ht="20.25" customHeight="1">
      <c r="B28" s="177" t="s">
        <v>156</v>
      </c>
      <c r="C28" s="178"/>
      <c r="F28" s="177" t="s">
        <v>110</v>
      </c>
      <c r="G28" s="178"/>
      <c r="J28" s="177" t="s">
        <v>147</v>
      </c>
      <c r="K28" s="178"/>
      <c r="N28" s="177" t="s">
        <v>146</v>
      </c>
      <c r="O28" s="178"/>
      <c r="R28" s="177" t="s">
        <v>157</v>
      </c>
      <c r="S28" s="178"/>
      <c r="V28" s="177" t="s">
        <v>155</v>
      </c>
      <c r="W28" s="178"/>
      <c r="Z28" s="177" t="s">
        <v>139</v>
      </c>
      <c r="AA28" s="178"/>
      <c r="AD28" s="177" t="s">
        <v>114</v>
      </c>
      <c r="AE28" s="178"/>
      <c r="AJ28" s="21">
        <v>24</v>
      </c>
      <c r="AK28" s="31" t="s">
        <v>81</v>
      </c>
    </row>
    <row r="29" spans="2:37" ht="20.25" customHeight="1">
      <c r="B29" s="179"/>
      <c r="C29" s="180"/>
      <c r="F29" s="179"/>
      <c r="G29" s="180"/>
      <c r="J29" s="179"/>
      <c r="K29" s="180"/>
      <c r="N29" s="179"/>
      <c r="O29" s="180"/>
      <c r="R29" s="179"/>
      <c r="S29" s="180"/>
      <c r="V29" s="179"/>
      <c r="W29" s="180"/>
      <c r="Z29" s="179"/>
      <c r="AA29" s="180"/>
      <c r="AD29" s="179"/>
      <c r="AE29" s="180"/>
      <c r="AJ29" s="21">
        <v>25</v>
      </c>
      <c r="AK29" s="31" t="s">
        <v>112</v>
      </c>
    </row>
    <row r="30" spans="2:37" ht="20.25" customHeight="1">
      <c r="B30" s="179"/>
      <c r="C30" s="180"/>
      <c r="F30" s="179"/>
      <c r="G30" s="180"/>
      <c r="J30" s="179"/>
      <c r="K30" s="180"/>
      <c r="N30" s="179"/>
      <c r="O30" s="180"/>
      <c r="R30" s="179"/>
      <c r="S30" s="180"/>
      <c r="V30" s="179"/>
      <c r="W30" s="180"/>
      <c r="Z30" s="179"/>
      <c r="AA30" s="180"/>
      <c r="AD30" s="179"/>
      <c r="AE30" s="180"/>
      <c r="AJ30" s="21">
        <v>26</v>
      </c>
      <c r="AK30" s="31" t="s">
        <v>113</v>
      </c>
    </row>
    <row r="31" spans="2:37" ht="20.25" customHeight="1">
      <c r="B31" s="179"/>
      <c r="C31" s="180"/>
      <c r="F31" s="179"/>
      <c r="G31" s="180"/>
      <c r="J31" s="179"/>
      <c r="K31" s="180"/>
      <c r="N31" s="179"/>
      <c r="O31" s="180"/>
      <c r="R31" s="179"/>
      <c r="S31" s="180"/>
      <c r="V31" s="179"/>
      <c r="W31" s="180"/>
      <c r="Z31" s="179"/>
      <c r="AA31" s="180"/>
      <c r="AD31" s="179"/>
      <c r="AE31" s="180"/>
      <c r="AJ31" s="21">
        <v>27</v>
      </c>
      <c r="AK31" s="31" t="s">
        <v>141</v>
      </c>
    </row>
    <row r="32" spans="2:37" ht="20.25" customHeight="1">
      <c r="B32" s="179"/>
      <c r="C32" s="180"/>
      <c r="F32" s="179"/>
      <c r="G32" s="180"/>
      <c r="J32" s="179"/>
      <c r="K32" s="180"/>
      <c r="N32" s="179"/>
      <c r="O32" s="180"/>
      <c r="R32" s="179"/>
      <c r="S32" s="180"/>
      <c r="V32" s="179"/>
      <c r="W32" s="180"/>
      <c r="Z32" s="179"/>
      <c r="AA32" s="180"/>
      <c r="AD32" s="179"/>
      <c r="AE32" s="180"/>
      <c r="AJ32" s="21">
        <v>28</v>
      </c>
      <c r="AK32" s="31" t="s">
        <v>144</v>
      </c>
    </row>
    <row r="33" spans="2:37" ht="20.25" customHeight="1">
      <c r="B33" s="181"/>
      <c r="C33" s="182"/>
      <c r="F33" s="181"/>
      <c r="G33" s="182"/>
      <c r="J33" s="181"/>
      <c r="K33" s="182"/>
      <c r="N33" s="181"/>
      <c r="O33" s="182"/>
      <c r="R33" s="181"/>
      <c r="S33" s="182"/>
      <c r="V33" s="181"/>
      <c r="W33" s="182"/>
      <c r="Z33" s="181"/>
      <c r="AA33" s="182"/>
      <c r="AC33" s="13"/>
      <c r="AD33" s="181"/>
      <c r="AE33" s="182"/>
      <c r="AJ33" s="21">
        <v>29</v>
      </c>
      <c r="AK33" s="31" t="s">
        <v>142</v>
      </c>
    </row>
    <row r="34" spans="5:37" ht="20.25" customHeight="1">
      <c r="E34" s="11"/>
      <c r="F34" s="12"/>
      <c r="G34" s="166">
        <v>0.4166666666666667</v>
      </c>
      <c r="H34" s="167"/>
      <c r="I34" s="167"/>
      <c r="J34" s="167"/>
      <c r="K34" s="12"/>
      <c r="L34" s="94"/>
      <c r="U34" s="109"/>
      <c r="V34" s="12"/>
      <c r="W34" s="166">
        <v>0.4479166666666667</v>
      </c>
      <c r="X34" s="167"/>
      <c r="Y34" s="167"/>
      <c r="Z34" s="167"/>
      <c r="AA34" s="12"/>
      <c r="AB34" s="12"/>
      <c r="AC34" s="11"/>
      <c r="AJ34" s="21">
        <v>30</v>
      </c>
      <c r="AK34" s="31" t="s">
        <v>143</v>
      </c>
    </row>
    <row r="35" spans="5:37" ht="20.25" customHeight="1" thickBot="1">
      <c r="E35" s="16"/>
      <c r="F35" s="17"/>
      <c r="G35" s="183" t="s">
        <v>78</v>
      </c>
      <c r="H35" s="183"/>
      <c r="I35" s="161"/>
      <c r="J35" s="161"/>
      <c r="K35" s="12"/>
      <c r="L35" s="103"/>
      <c r="U35" s="112"/>
      <c r="V35" s="102"/>
      <c r="W35" s="161" t="s">
        <v>78</v>
      </c>
      <c r="X35" s="161"/>
      <c r="Y35" s="183"/>
      <c r="Z35" s="183"/>
      <c r="AA35" s="17"/>
      <c r="AB35" s="17"/>
      <c r="AC35" s="11"/>
      <c r="AJ35" s="21">
        <v>31</v>
      </c>
      <c r="AK35" s="31" t="s">
        <v>127</v>
      </c>
    </row>
    <row r="36" spans="4:37" ht="20.25" customHeight="1">
      <c r="D36" s="9">
        <v>0</v>
      </c>
      <c r="F36" s="12"/>
      <c r="G36" s="12"/>
      <c r="H36" s="12"/>
      <c r="I36" s="107"/>
      <c r="J36" s="108"/>
      <c r="K36" s="108"/>
      <c r="L36" s="108"/>
      <c r="M36" s="24">
        <v>2</v>
      </c>
      <c r="T36" s="9">
        <v>4</v>
      </c>
      <c r="V36" s="9"/>
      <c r="W36" s="116"/>
      <c r="X36" s="117"/>
      <c r="Y36" s="17"/>
      <c r="Z36" s="12"/>
      <c r="AA36" s="12"/>
      <c r="AB36" s="12"/>
      <c r="AC36" s="24">
        <v>2</v>
      </c>
      <c r="AJ36" s="21">
        <v>32</v>
      </c>
      <c r="AK36" s="31" t="s">
        <v>128</v>
      </c>
    </row>
    <row r="37" spans="7:26" ht="25.5" customHeight="1">
      <c r="G37" s="152" t="s">
        <v>146</v>
      </c>
      <c r="H37" s="153"/>
      <c r="I37" s="153"/>
      <c r="J37" s="154"/>
      <c r="V37" s="9"/>
      <c r="W37" s="152" t="s">
        <v>157</v>
      </c>
      <c r="X37" s="153"/>
      <c r="Y37" s="153"/>
      <c r="Z37" s="154"/>
    </row>
    <row r="40" spans="1:33" ht="30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</sheetData>
  <sheetProtection/>
  <mergeCells count="54">
    <mergeCell ref="AD28:AE33"/>
    <mergeCell ref="G37:J37"/>
    <mergeCell ref="W37:Z37"/>
    <mergeCell ref="G34:J34"/>
    <mergeCell ref="W34:Z34"/>
    <mergeCell ref="R28:S33"/>
    <mergeCell ref="V28:W33"/>
    <mergeCell ref="W35:Z35"/>
    <mergeCell ref="G35:J35"/>
    <mergeCell ref="Z28:AA33"/>
    <mergeCell ref="B28:C33"/>
    <mergeCell ref="F28:G33"/>
    <mergeCell ref="J28:K33"/>
    <mergeCell ref="K25:N25"/>
    <mergeCell ref="N28:O33"/>
    <mergeCell ref="AA25:AD25"/>
    <mergeCell ref="B27:C27"/>
    <mergeCell ref="F27:G27"/>
    <mergeCell ref="J27:K27"/>
    <mergeCell ref="N27:O27"/>
    <mergeCell ref="R27:S27"/>
    <mergeCell ref="V27:W27"/>
    <mergeCell ref="Z27:AA27"/>
    <mergeCell ref="C25:F25"/>
    <mergeCell ref="AD27:AE27"/>
    <mergeCell ref="W22:Z22"/>
    <mergeCell ref="C24:F24"/>
    <mergeCell ref="K24:N24"/>
    <mergeCell ref="S24:V24"/>
    <mergeCell ref="G22:J22"/>
    <mergeCell ref="C23:D23"/>
    <mergeCell ref="E23:F23"/>
    <mergeCell ref="S25:V25"/>
    <mergeCell ref="AA24:AD24"/>
    <mergeCell ref="T9:V10"/>
    <mergeCell ref="W9:AE10"/>
    <mergeCell ref="O14:R14"/>
    <mergeCell ref="O15:R15"/>
    <mergeCell ref="O16:R16"/>
    <mergeCell ref="O18:R18"/>
    <mergeCell ref="S12:AB12"/>
    <mergeCell ref="G21:J21"/>
    <mergeCell ref="W21:Z21"/>
    <mergeCell ref="O19:R19"/>
    <mergeCell ref="A2:AE2"/>
    <mergeCell ref="B4:R5"/>
    <mergeCell ref="B7:R8"/>
    <mergeCell ref="O12:R12"/>
    <mergeCell ref="T7:V8"/>
    <mergeCell ref="T3:V4"/>
    <mergeCell ref="W3:AE4"/>
    <mergeCell ref="T5:V6"/>
    <mergeCell ref="W5:AE6"/>
    <mergeCell ref="W7:AE8"/>
  </mergeCells>
  <dataValidations count="1">
    <dataValidation type="list" allowBlank="1" showInputMessage="1" showErrorMessage="1" sqref="G37:J37 W37:Z37 B28:C33 V28:W33 O12:R12 J28:K33 N28:O33 O16:R16 R28:S33 F28:G33 AD28:AE33 Z28:AA33">
      <formula1>$AK$5:$AK$26</formula1>
    </dataValidation>
  </dataValidations>
  <printOptions horizontalCentered="1" verticalCentered="1"/>
  <pageMargins left="0.31496062992125984" right="0.11811023622047245" top="0.5511811023622047" bottom="0.275590551181102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</cp:lastModifiedBy>
  <cp:lastPrinted>2013-10-19T09:49:22Z</cp:lastPrinted>
  <dcterms:created xsi:type="dcterms:W3CDTF">1997-01-08T22:48:59Z</dcterms:created>
  <dcterms:modified xsi:type="dcterms:W3CDTF">2013-10-24T11:46:14Z</dcterms:modified>
  <cp:category/>
  <cp:version/>
  <cp:contentType/>
  <cp:contentStatus/>
</cp:coreProperties>
</file>