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2090" activeTab="5"/>
  </bookViews>
  <sheets>
    <sheet name="48ﾁｰﾑ" sheetId="1" r:id="rId1"/>
    <sheet name="１次予選" sheetId="2" r:id="rId2"/>
    <sheet name="星取表" sheetId="3" r:id="rId3"/>
    <sheet name="２次予選" sheetId="4" r:id="rId4"/>
    <sheet name="星取表 (2)" sheetId="5" r:id="rId5"/>
    <sheet name="決勝Ｔ (2)" sheetId="6" r:id="rId6"/>
  </sheets>
  <externalReferences>
    <externalReference r:id="rId9"/>
  </externalReferences>
  <definedNames>
    <definedName name="_xlnm.Print_Area" localSheetId="1">'１次予選'!$A$1:$AP$33</definedName>
    <definedName name="_xlnm.Print_Area" localSheetId="3">'２次予選'!$A$1:$V$34</definedName>
    <definedName name="_xlnm.Print_Area" localSheetId="5">'決勝Ｔ (2)'!$A$1:$AG$37</definedName>
  </definedNames>
  <calcPr fullCalcOnLoad="1"/>
</workbook>
</file>

<file path=xl/sharedStrings.xml><?xml version="1.0" encoding="utf-8"?>
<sst xmlns="http://schemas.openxmlformats.org/spreadsheetml/2006/main" count="1429" uniqueCount="477">
  <si>
    <t>Ａ1</t>
  </si>
  <si>
    <t>Ａ2</t>
  </si>
  <si>
    <t>Ａ3</t>
  </si>
  <si>
    <t>会場</t>
  </si>
  <si>
    <t>Ａ1</t>
  </si>
  <si>
    <t>※</t>
  </si>
  <si>
    <t>グループ</t>
  </si>
  <si>
    <t>№</t>
  </si>
  <si>
    <t>Ｂ１</t>
  </si>
  <si>
    <t>Ｂ２</t>
  </si>
  <si>
    <t>Ｂ３</t>
  </si>
  <si>
    <t>Ｃ1</t>
  </si>
  <si>
    <t>Ｃ2</t>
  </si>
  <si>
    <t>Ｃ3</t>
  </si>
  <si>
    <t>Ｄ1</t>
  </si>
  <si>
    <t>Ｄ2</t>
  </si>
  <si>
    <t>Ｄ3</t>
  </si>
  <si>
    <t>Ｅ1</t>
  </si>
  <si>
    <t>Ｅ2</t>
  </si>
  <si>
    <t>Ｅ3</t>
  </si>
  <si>
    <t>Ｆ1</t>
  </si>
  <si>
    <t>Ｆ2</t>
  </si>
  <si>
    <t>Ｆ3</t>
  </si>
  <si>
    <t>Ｇ1</t>
  </si>
  <si>
    <t>Ｇ2</t>
  </si>
  <si>
    <t>Ｇ3</t>
  </si>
  <si>
    <t>Ｈ1</t>
  </si>
  <si>
    <t>Ｈ2</t>
  </si>
  <si>
    <t>Ｈ3</t>
  </si>
  <si>
    <t>順位</t>
  </si>
  <si>
    <t>差</t>
  </si>
  <si>
    <t>失点</t>
  </si>
  <si>
    <t>得点</t>
  </si>
  <si>
    <t>負</t>
  </si>
  <si>
    <t>分</t>
  </si>
  <si>
    <t>勝</t>
  </si>
  <si>
    <t>勝点</t>
  </si>
  <si>
    <t>-</t>
  </si>
  <si>
    <t>Ａグループ</t>
  </si>
  <si>
    <t>Ｉグループ</t>
  </si>
  <si>
    <t>Ｊグループ</t>
  </si>
  <si>
    <t>Ａ2</t>
  </si>
  <si>
    <t>ＶＳ</t>
  </si>
  <si>
    <t>Ｄ2</t>
  </si>
  <si>
    <t>Ｅ2</t>
  </si>
  <si>
    <t>Ｆ2</t>
  </si>
  <si>
    <t>Ｇ2</t>
  </si>
  <si>
    <t>Ｈ2</t>
  </si>
  <si>
    <t>Ａ1</t>
  </si>
  <si>
    <t>Ｂ1</t>
  </si>
  <si>
    <t>Ｄ3</t>
  </si>
  <si>
    <t>Ｅ3</t>
  </si>
  <si>
    <t>Ｆ3</t>
  </si>
  <si>
    <t>Ｇ3</t>
  </si>
  <si>
    <t>Ｈ3</t>
  </si>
  <si>
    <t>Ｃ2</t>
  </si>
  <si>
    <t>Ｉ1</t>
  </si>
  <si>
    <t>Ｉ2</t>
  </si>
  <si>
    <t>Ｉ3</t>
  </si>
  <si>
    <t>Ｊ1</t>
  </si>
  <si>
    <t>Ｊ2</t>
  </si>
  <si>
    <t>Ｊ3</t>
  </si>
  <si>
    <t>仙南</t>
  </si>
  <si>
    <t>〃</t>
  </si>
  <si>
    <t>宮城野</t>
  </si>
  <si>
    <t>泉</t>
  </si>
  <si>
    <t>Ｋグループ</t>
  </si>
  <si>
    <t>Ｌグループ</t>
  </si>
  <si>
    <t>Ｍグループ</t>
  </si>
  <si>
    <t>Ｎグループ</t>
  </si>
  <si>
    <t>Ｏグループ</t>
  </si>
  <si>
    <t>Ｐグループ</t>
  </si>
  <si>
    <t>Ａ3</t>
  </si>
  <si>
    <t>Ｉ3</t>
  </si>
  <si>
    <t>Ｂ2</t>
  </si>
  <si>
    <t>Ｂ3</t>
  </si>
  <si>
    <t>Ｋ1</t>
  </si>
  <si>
    <t>Ｋ2</t>
  </si>
  <si>
    <t>Ｃ3</t>
  </si>
  <si>
    <t>Ｋ3</t>
  </si>
  <si>
    <t>Ｌ1</t>
  </si>
  <si>
    <t>Ｌ2</t>
  </si>
  <si>
    <t>Ｌ3</t>
  </si>
  <si>
    <t>Ｍ1</t>
  </si>
  <si>
    <t>Ｍ2</t>
  </si>
  <si>
    <t>Ｍ3</t>
  </si>
  <si>
    <t>Ｎ1</t>
  </si>
  <si>
    <t>Ｎ2</t>
  </si>
  <si>
    <t>Ｎ3</t>
  </si>
  <si>
    <t>Ｏ1</t>
  </si>
  <si>
    <t>Ｏ2</t>
  </si>
  <si>
    <t>Ｏ3</t>
  </si>
  <si>
    <t>Ｐ1</t>
  </si>
  <si>
    <t>Ｐ2</t>
  </si>
  <si>
    <t>Ｐ3</t>
  </si>
  <si>
    <t>シード</t>
  </si>
  <si>
    <t>9:30～</t>
  </si>
  <si>
    <t>10:30～</t>
  </si>
  <si>
    <t>11:30～</t>
  </si>
  <si>
    <t>12:30～</t>
  </si>
  <si>
    <t>13:30～</t>
  </si>
  <si>
    <t>14:30～</t>
  </si>
  <si>
    <t>Ａ3</t>
  </si>
  <si>
    <t>Ａ２</t>
  </si>
  <si>
    <t>Ｂ3</t>
  </si>
  <si>
    <t>Ｊ3</t>
  </si>
  <si>
    <t>Ｊ１</t>
  </si>
  <si>
    <t>Ｂ2</t>
  </si>
  <si>
    <t>Ｊ2</t>
  </si>
  <si>
    <t>１次リーグ（２０分-５分-２０分）</t>
  </si>
  <si>
    <t>若　林</t>
  </si>
  <si>
    <t>太　白</t>
  </si>
  <si>
    <t>青　葉</t>
  </si>
  <si>
    <t>中　央</t>
  </si>
  <si>
    <t>石　巻</t>
  </si>
  <si>
    <t>大　崎</t>
  </si>
  <si>
    <t>県　北</t>
  </si>
  <si>
    <t>松島ＦＢＣ　①</t>
  </si>
  <si>
    <t>松島ＦＢＣ　②</t>
  </si>
  <si>
    <t>マリソル</t>
  </si>
  <si>
    <t>おきの</t>
  </si>
  <si>
    <t>仙台中田</t>
  </si>
  <si>
    <t>茂庭台</t>
  </si>
  <si>
    <t>富谷FC</t>
  </si>
  <si>
    <t>鹿妻</t>
  </si>
  <si>
    <t>Ａグループ</t>
  </si>
  <si>
    <t>Ｂグループ</t>
  </si>
  <si>
    <t>Ｃグループ</t>
  </si>
  <si>
    <t>Ｄグループ</t>
  </si>
  <si>
    <t>Ｅグループ</t>
  </si>
  <si>
    <t>Ｆグループ</t>
  </si>
  <si>
    <t>Ｇグループ</t>
  </si>
  <si>
    <t>Ｈグループ</t>
  </si>
  <si>
    <t>№２</t>
  </si>
  <si>
    <t>不二が丘</t>
  </si>
  <si>
    <t>岩沼西</t>
  </si>
  <si>
    <t>槻木FC</t>
  </si>
  <si>
    <t>増田FC</t>
  </si>
  <si>
    <t>袋　原</t>
  </si>
  <si>
    <t>FC中山</t>
  </si>
  <si>
    <t>北　六</t>
  </si>
  <si>
    <t>鹿折FC</t>
  </si>
  <si>
    <t>マリソル</t>
  </si>
  <si>
    <t>第３８回　全日本少年サッカー大会　宮城県大会　　１次予選リーグ組合せ　　　2014年　６月７日（土）</t>
  </si>
  <si>
    <t>白石川Ｇ ①</t>
  </si>
  <si>
    <t>白石川Ｇ ②</t>
  </si>
  <si>
    <t>女川Ｇ　①</t>
  </si>
  <si>
    <t>女川Ｇ　②</t>
  </si>
  <si>
    <t>上釜 Ｇ</t>
  </si>
  <si>
    <t>アバンSC</t>
  </si>
  <si>
    <t>デュオFC</t>
  </si>
  <si>
    <t>古川SS</t>
  </si>
  <si>
    <t>愛子SS</t>
  </si>
  <si>
    <t>2014年6月7日（土）</t>
  </si>
  <si>
    <t>白石川グランド ①</t>
  </si>
  <si>
    <t>白石川グランド ②</t>
  </si>
  <si>
    <t>女川グランド ②</t>
  </si>
  <si>
    <t>上釜グランド</t>
  </si>
  <si>
    <t>第３８回　全日本少年サッカー大会宮城県大会　　１次予選　戦績表</t>
  </si>
  <si>
    <t>Ａ・Ｂ</t>
  </si>
  <si>
    <t>Ｃ・Ｄ</t>
  </si>
  <si>
    <t>Ｅ・Ｆ</t>
  </si>
  <si>
    <t>Ｇ・Ｈ</t>
  </si>
  <si>
    <t>Ｉ・Ｊ</t>
  </si>
  <si>
    <t>Ｋ・Ｌ</t>
  </si>
  <si>
    <t>Ｍ・Ｎ</t>
  </si>
  <si>
    <t>Ｏ・Ｐ</t>
  </si>
  <si>
    <t>FC白石</t>
  </si>
  <si>
    <t>№1</t>
  </si>
  <si>
    <t>№3</t>
  </si>
  <si>
    <t>№4</t>
  </si>
  <si>
    <t>№5</t>
  </si>
  <si>
    <t>№6</t>
  </si>
  <si>
    <t>※　対戦表中の「№○」は帯同審判チームを表示。（例・・№１-第一試合の両チーム）</t>
  </si>
  <si>
    <t>多賀城FCB</t>
  </si>
  <si>
    <t>利府しらかし</t>
  </si>
  <si>
    <t>古城FC</t>
  </si>
  <si>
    <t>高   砂</t>
  </si>
  <si>
    <t>なかのFC</t>
  </si>
  <si>
    <t>大野田</t>
  </si>
  <si>
    <t>Ｔ Ｎ</t>
  </si>
  <si>
    <t>芦の口</t>
  </si>
  <si>
    <t>青山FC</t>
  </si>
  <si>
    <t>化女沼グランド</t>
  </si>
  <si>
    <t>化女沼Ｇ</t>
  </si>
  <si>
    <t>あすなろ</t>
  </si>
  <si>
    <t>涌谷FC</t>
  </si>
  <si>
    <t>松山FC</t>
  </si>
  <si>
    <t>三本木FC</t>
  </si>
  <si>
    <t>船迫FC</t>
  </si>
  <si>
    <t>増田西</t>
  </si>
  <si>
    <t>やまもと</t>
  </si>
  <si>
    <t>YMCA</t>
  </si>
  <si>
    <t>立   町</t>
  </si>
  <si>
    <t>東   六</t>
  </si>
  <si>
    <t>国   見</t>
  </si>
  <si>
    <t>FC ASK</t>
  </si>
  <si>
    <t>アルコ</t>
  </si>
  <si>
    <t>REDEAST</t>
  </si>
  <si>
    <t>ロングライフ</t>
  </si>
  <si>
    <t>KAMURI</t>
  </si>
  <si>
    <t>インパルス</t>
  </si>
  <si>
    <t>インパルス</t>
  </si>
  <si>
    <t>コバルトーレ</t>
  </si>
  <si>
    <t>コバルトーレ</t>
  </si>
  <si>
    <t>気仙沼</t>
  </si>
  <si>
    <t>釜SSS</t>
  </si>
  <si>
    <t>アバンSC</t>
  </si>
  <si>
    <t>デュオFC</t>
  </si>
  <si>
    <t>アルコ</t>
  </si>
  <si>
    <t>あすなろ</t>
  </si>
  <si>
    <t>YMCA</t>
  </si>
  <si>
    <t>REDEAST</t>
  </si>
  <si>
    <t>なかのFC</t>
  </si>
  <si>
    <t>おきの</t>
  </si>
  <si>
    <t>Ｔ Ｎ</t>
  </si>
  <si>
    <t>KAMURI</t>
  </si>
  <si>
    <t>やまもと</t>
  </si>
  <si>
    <t>FC ASK</t>
  </si>
  <si>
    <t>ロングライフ</t>
  </si>
  <si>
    <t>Bグループ</t>
  </si>
  <si>
    <t>Cグループ</t>
  </si>
  <si>
    <t>Dグループ</t>
  </si>
  <si>
    <t>Eグループ</t>
  </si>
  <si>
    <t>Fグループ</t>
  </si>
  <si>
    <t>女川グランド　①</t>
  </si>
  <si>
    <t>●</t>
  </si>
  <si>
    <t>○</t>
  </si>
  <si>
    <t>●</t>
  </si>
  <si>
    <t>○</t>
  </si>
  <si>
    <t>●</t>
  </si>
  <si>
    <t>△</t>
  </si>
  <si>
    <t>△</t>
  </si>
  <si>
    <t>●</t>
  </si>
  <si>
    <t>○</t>
  </si>
  <si>
    <t>△</t>
  </si>
  <si>
    <t>●</t>
  </si>
  <si>
    <t>○</t>
  </si>
  <si>
    <t>○</t>
  </si>
  <si>
    <t>●</t>
  </si>
  <si>
    <t>●</t>
  </si>
  <si>
    <t>△</t>
  </si>
  <si>
    <t>○</t>
  </si>
  <si>
    <t>○</t>
  </si>
  <si>
    <t>●</t>
  </si>
  <si>
    <t>●</t>
  </si>
  <si>
    <t>●</t>
  </si>
  <si>
    <t>第３８回　全日本少年サッカー大会　宮城県大会　　2次予選リーグ</t>
  </si>
  <si>
    <t>2014年　6月8日（日）</t>
  </si>
  <si>
    <t>FC白石</t>
  </si>
  <si>
    <t>1位</t>
  </si>
  <si>
    <t>塩釜ＦＣ</t>
  </si>
  <si>
    <t>Ｂ８</t>
  </si>
  <si>
    <t>黒松パル</t>
  </si>
  <si>
    <t>3位</t>
  </si>
  <si>
    <t>多賀城ＦＣ</t>
  </si>
  <si>
    <t>ジュニオール</t>
  </si>
  <si>
    <t>船迫FC</t>
  </si>
  <si>
    <t>予１</t>
  </si>
  <si>
    <t>釜ＳＳＳ</t>
  </si>
  <si>
    <t>青山FC</t>
  </si>
  <si>
    <t>FC中山</t>
  </si>
  <si>
    <t>古城FC</t>
  </si>
  <si>
    <t>不二が丘</t>
  </si>
  <si>
    <t>大野田</t>
  </si>
  <si>
    <t>増田西</t>
  </si>
  <si>
    <t>岩沼西</t>
  </si>
  <si>
    <t>槻木FC</t>
  </si>
  <si>
    <t>コパFC</t>
  </si>
  <si>
    <t>４位</t>
  </si>
  <si>
    <t>石巻ＦＣ</t>
  </si>
  <si>
    <t>セレスタ</t>
  </si>
  <si>
    <t>2位</t>
  </si>
  <si>
    <t>ベガルタ</t>
  </si>
  <si>
    <t>マリソル松島</t>
  </si>
  <si>
    <t>鹿折FC</t>
  </si>
  <si>
    <t>仙台中田</t>
  </si>
  <si>
    <t>愛子ＳＳＳ</t>
  </si>
  <si>
    <t>増田FC</t>
  </si>
  <si>
    <t>北六ＳＳＳ</t>
  </si>
  <si>
    <t>古川ＳＳＳ</t>
  </si>
  <si>
    <t>高   砂</t>
  </si>
  <si>
    <t>※ ２次リーグ（２０分-５分-２０分）</t>
  </si>
  <si>
    <t>袋　原</t>
  </si>
  <si>
    <t>松島フットボール①</t>
  </si>
  <si>
    <t>上釜人工芝グランド</t>
  </si>
  <si>
    <t>松島フットボール②</t>
  </si>
  <si>
    <t>ベガルタ人工芝Ｇ</t>
  </si>
  <si>
    <t>№２</t>
  </si>
  <si>
    <t>茂庭台</t>
  </si>
  <si>
    <t>VS</t>
  </si>
  <si>
    <t>VS</t>
  </si>
  <si>
    <t>〃</t>
  </si>
  <si>
    <t>芦の口</t>
  </si>
  <si>
    <t>北六ＳＳＳ</t>
  </si>
  <si>
    <t>Ｂ2</t>
  </si>
  <si>
    <t>№1</t>
  </si>
  <si>
    <t>Ｂ3</t>
  </si>
  <si>
    <t>Ｄ2</t>
  </si>
  <si>
    <t>Ｄ3</t>
  </si>
  <si>
    <t>Ｆ2</t>
  </si>
  <si>
    <t>Ｆ3</t>
  </si>
  <si>
    <t>Ｈ2</t>
  </si>
  <si>
    <t>№1</t>
  </si>
  <si>
    <t>Ｈ3</t>
  </si>
  <si>
    <t>〃</t>
  </si>
  <si>
    <t>立   町</t>
  </si>
  <si>
    <t>東   六</t>
  </si>
  <si>
    <t>Ａ1</t>
  </si>
  <si>
    <t>№4</t>
  </si>
  <si>
    <t>Ａ3</t>
  </si>
  <si>
    <t>Ｃ1</t>
  </si>
  <si>
    <t>№4</t>
  </si>
  <si>
    <t>Ｃ3</t>
  </si>
  <si>
    <t>Ｅ1</t>
  </si>
  <si>
    <t>Ｅ3</t>
  </si>
  <si>
    <t>Ｇ1</t>
  </si>
  <si>
    <t>Ｇ3</t>
  </si>
  <si>
    <t>国   見</t>
  </si>
  <si>
    <t>Ｂ1</t>
  </si>
  <si>
    <t>№3</t>
  </si>
  <si>
    <t>Ｂ3</t>
  </si>
  <si>
    <t>Ｄ1</t>
  </si>
  <si>
    <t>Ｄ3</t>
  </si>
  <si>
    <t>Ｆ1</t>
  </si>
  <si>
    <t>Ｆ3</t>
  </si>
  <si>
    <t>Ｈ1</t>
  </si>
  <si>
    <t>Ｈ3</t>
  </si>
  <si>
    <t>〃</t>
  </si>
  <si>
    <t>№6</t>
  </si>
  <si>
    <t>Ａ２</t>
  </si>
  <si>
    <t>Ｃ1</t>
  </si>
  <si>
    <t>Ｃ2</t>
  </si>
  <si>
    <t>Ｅ1</t>
  </si>
  <si>
    <t>Ｅ2</t>
  </si>
  <si>
    <t>Ｇ1</t>
  </si>
  <si>
    <t>Ｇ2</t>
  </si>
  <si>
    <t>富谷FC</t>
  </si>
  <si>
    <t>利府しらかし</t>
  </si>
  <si>
    <t>Ｂ1</t>
  </si>
  <si>
    <t>№5</t>
  </si>
  <si>
    <t>Ｄ1</t>
  </si>
  <si>
    <t>Ｆ1</t>
  </si>
  <si>
    <t>Ｈ1</t>
  </si>
  <si>
    <t>多賀城FCB</t>
  </si>
  <si>
    <t>釜ＳＳＳ</t>
  </si>
  <si>
    <t>鹿妻</t>
  </si>
  <si>
    <t>涌谷FC</t>
  </si>
  <si>
    <t>松山FC</t>
  </si>
  <si>
    <t>三本木FC</t>
  </si>
  <si>
    <t>気仙沼</t>
  </si>
  <si>
    <t>シード</t>
  </si>
  <si>
    <t>愛子ＳＳＳ</t>
  </si>
  <si>
    <t>古川ＳＳＳ</t>
  </si>
  <si>
    <t>１シード</t>
  </si>
  <si>
    <t>コパFC</t>
  </si>
  <si>
    <t>ジュニオール</t>
  </si>
  <si>
    <t>ベガルタ</t>
  </si>
  <si>
    <t>セレスタ</t>
  </si>
  <si>
    <t>第３８回　全日本少年サッカー大会宮城県大会　　２次予選　戦績表</t>
  </si>
  <si>
    <t>松島ＦＢＣ　①</t>
  </si>
  <si>
    <t>2014年6月8日（日）</t>
  </si>
  <si>
    <t>○</t>
  </si>
  <si>
    <t>●</t>
  </si>
  <si>
    <t>△</t>
  </si>
  <si>
    <t>△</t>
  </si>
  <si>
    <t>-</t>
  </si>
  <si>
    <t>●</t>
  </si>
  <si>
    <t>Bグループ</t>
  </si>
  <si>
    <t>○</t>
  </si>
  <si>
    <t>上釜人工芝グランド</t>
  </si>
  <si>
    <t>松島ＦＢＣ　②</t>
  </si>
  <si>
    <t>-</t>
  </si>
  <si>
    <t>△</t>
  </si>
  <si>
    <t>-</t>
  </si>
  <si>
    <t>●</t>
  </si>
  <si>
    <t>○</t>
  </si>
  <si>
    <t>-</t>
  </si>
  <si>
    <t>Ｆグループ</t>
  </si>
  <si>
    <t>○</t>
  </si>
  <si>
    <t>●</t>
  </si>
  <si>
    <t>-</t>
  </si>
  <si>
    <t>ベガルタ人工芝グランド</t>
  </si>
  <si>
    <t>-</t>
  </si>
  <si>
    <t>○</t>
  </si>
  <si>
    <t>●</t>
  </si>
  <si>
    <t>○</t>
  </si>
  <si>
    <t>Ｈグループ</t>
  </si>
  <si>
    <t>△</t>
  </si>
  <si>
    <t>-</t>
  </si>
  <si>
    <t>△</t>
  </si>
  <si>
    <t>○</t>
  </si>
  <si>
    <t>第３８回全日本少年サッカー宮城県大会　決勝トーナメント</t>
  </si>
  <si>
    <t>優　勝</t>
  </si>
  <si>
    <t>日程：平成２６年６月１４日・２２日</t>
  </si>
  <si>
    <t>準優勝</t>
  </si>
  <si>
    <t>会場：ユアテックスタジアム・松島ＦＢＣ</t>
  </si>
  <si>
    <t>第３位</t>
  </si>
  <si>
    <t>第４位</t>
  </si>
  <si>
    <t>ユアテック</t>
  </si>
  <si>
    <t>22日11:00</t>
  </si>
  <si>
    <t>22日10:00</t>
  </si>
  <si>
    <t>松島FBC①</t>
  </si>
  <si>
    <t>北六ＳＳＳ</t>
  </si>
  <si>
    <t>14日11:00</t>
  </si>
  <si>
    <t>14日12:00</t>
  </si>
  <si>
    <t>仙台YMCA</t>
  </si>
  <si>
    <t>松島FBC②</t>
  </si>
  <si>
    <t>14日9:00</t>
  </si>
  <si>
    <t>14日10:00</t>
  </si>
  <si>
    <t>➀</t>
  </si>
  <si>
    <t>②</t>
  </si>
  <si>
    <t>③</t>
  </si>
  <si>
    <t>④</t>
  </si>
  <si>
    <t>⑤</t>
  </si>
  <si>
    <t>⑥</t>
  </si>
  <si>
    <t>⑦</t>
  </si>
  <si>
    <t>⑧</t>
  </si>
  <si>
    <t>塩釜ＦＣ</t>
  </si>
  <si>
    <t>多賀城ＦＣ</t>
  </si>
  <si>
    <t>古川SSS</t>
  </si>
  <si>
    <t>古川SSS</t>
  </si>
  <si>
    <t>塩釜ＦＣ</t>
  </si>
  <si>
    <t>コパFC・北六</t>
  </si>
  <si>
    <t>古川ＳＳＳ</t>
  </si>
  <si>
    <t>愛子SS</t>
  </si>
  <si>
    <t>古川SS</t>
  </si>
  <si>
    <t>黒松パル</t>
  </si>
  <si>
    <t>石巻ＦＣ</t>
  </si>
  <si>
    <t>第３８回全日本少年サッカー大会　宮城県大会　出場チーム割振り</t>
  </si>
  <si>
    <t>前年新人戦ベスト１６チームを除いた出場チーム数。</t>
  </si>
  <si>
    <t>ブロック</t>
  </si>
  <si>
    <r>
      <t>２０１４年協議会登録チーム数</t>
    </r>
  </si>
  <si>
    <r>
      <t>２０１４大会
出場チーム数</t>
    </r>
    <r>
      <rPr>
        <sz val="12"/>
        <rFont val="HG丸ｺﾞｼｯｸM-PRO"/>
        <family val="3"/>
      </rPr>
      <t xml:space="preserve">
</t>
    </r>
    <r>
      <rPr>
        <sz val="8"/>
        <rFont val="HG丸ｺﾞｼｯｸM-PRO"/>
        <family val="3"/>
      </rPr>
      <t>（Ｓリーグチーム除く）</t>
    </r>
  </si>
  <si>
    <t>県大会出場
チーム数</t>
  </si>
  <si>
    <t>備　考</t>
  </si>
  <si>
    <t>仙　南</t>
  </si>
  <si>
    <t>合　計</t>
  </si>
  <si>
    <t xml:space="preserve">   ☆　県大会日程</t>
  </si>
  <si>
    <t>５月２５日（日）</t>
  </si>
  <si>
    <t>監督者会議</t>
  </si>
  <si>
    <t>18:00～　宮城県サッカー場会議室</t>
  </si>
  <si>
    <t>６月　７日（土）</t>
  </si>
  <si>
    <t>１次予選リーグ</t>
  </si>
  <si>
    <t>①松島FBC-1</t>
  </si>
  <si>
    <t>②松島FBC-2</t>
  </si>
  <si>
    <t>（県内８会場にて開催）</t>
  </si>
  <si>
    <t>③白石川Ｇ-1</t>
  </si>
  <si>
    <t>④白石川Ｇ-2</t>
  </si>
  <si>
    <t>③女川Ｇ-1</t>
  </si>
  <si>
    <t>④女川Ｇ-2</t>
  </si>
  <si>
    <t>⑦上釜Ｇ</t>
  </si>
  <si>
    <t>⑧未定（検索中）</t>
  </si>
  <si>
    <t>２次予選抽選会</t>
  </si>
  <si>
    <t>６月　８日（日）</t>
  </si>
  <si>
    <t>２次予選リーグ</t>
  </si>
  <si>
    <t>（県内4会場にて開催）</t>
  </si>
  <si>
    <t>③白石川グランド</t>
  </si>
  <si>
    <t>④上釜グランド</t>
  </si>
  <si>
    <t>決勝T　抽選会</t>
  </si>
  <si>
    <t>６月１４日（土）</t>
  </si>
  <si>
    <t>決勝トーナメント</t>
  </si>
  <si>
    <t>10:00・11:00</t>
  </si>
  <si>
    <t>準々決勝</t>
  </si>
  <si>
    <t>①松島FBC 1</t>
  </si>
  <si>
    <t>②松島FBC 2</t>
  </si>
  <si>
    <t>12:00・13:00</t>
  </si>
  <si>
    <t>準決勝（敗者戦）</t>
  </si>
  <si>
    <t>６月２２日（日）</t>
  </si>
  <si>
    <t>３位決定戦</t>
  </si>
  <si>
    <t>ユアテックスタジアム</t>
  </si>
  <si>
    <t>決勝戦</t>
  </si>
  <si>
    <t>ACジュニオール</t>
  </si>
  <si>
    <t>塩釜ＦＣ</t>
  </si>
  <si>
    <t>仙台ＹＭＣＡ</t>
  </si>
  <si>
    <t>多賀城ＦＣ</t>
  </si>
  <si>
    <t>ACジュニオール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</si>
</sst>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位&quot;"/>
    <numFmt numFmtId="177" formatCode="0_ "/>
    <numFmt numFmtId="178" formatCode="#,##0.00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HG丸ｺﾞｼｯｸM-PRO"/>
      <family val="3"/>
    </font>
    <font>
      <b/>
      <sz val="9"/>
      <color indexed="12"/>
      <name val="HG丸ｺﾞｼｯｸM-PRO"/>
      <family val="3"/>
    </font>
    <font>
      <b/>
      <sz val="12"/>
      <name val="HG丸ｺﾞｼｯｸM-PRO"/>
      <family val="3"/>
    </font>
    <font>
      <sz val="9"/>
      <color indexed="12"/>
      <name val="HG丸ｺﾞｼｯｸM-PRO"/>
      <family val="3"/>
    </font>
    <font>
      <b/>
      <i/>
      <sz val="10"/>
      <name val="HG丸ｺﾞｼｯｸM-PRO"/>
      <family val="3"/>
    </font>
    <font>
      <b/>
      <sz val="10"/>
      <name val="HG丸ｺﾞｼｯｸM-PRO"/>
      <family val="3"/>
    </font>
    <font>
      <sz val="9"/>
      <color indexed="10"/>
      <name val="HG丸ｺﾞｼｯｸM-PRO"/>
      <family val="3"/>
    </font>
    <font>
      <b/>
      <sz val="14"/>
      <name val="HG丸ｺﾞｼｯｸM-PRO"/>
      <family val="3"/>
    </font>
    <font>
      <b/>
      <sz val="8"/>
      <name val="HG丸ｺﾞｼｯｸM-PRO"/>
      <family val="3"/>
    </font>
    <font>
      <sz val="10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b/>
      <sz val="11"/>
      <color indexed="12"/>
      <name val="HG丸ｺﾞｼｯｸM-PRO"/>
      <family val="3"/>
    </font>
    <font>
      <sz val="12"/>
      <name val="HG丸ｺﾞｼｯｸM-PRO"/>
      <family val="3"/>
    </font>
    <font>
      <sz val="11"/>
      <color indexed="10"/>
      <name val="HG丸ｺﾞｼｯｸM-PRO"/>
      <family val="3"/>
    </font>
    <font>
      <sz val="16"/>
      <name val="HG丸ｺﾞｼｯｸM-PRO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2"/>
      <color indexed="10"/>
      <name val="HG丸ｺﾞｼｯｸM-PRO"/>
      <family val="3"/>
    </font>
    <font>
      <sz val="12"/>
      <color indexed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 style="thin"/>
      <bottom style="thin"/>
      <diagonal style="thin"/>
    </border>
    <border diagonalDown="1">
      <left/>
      <right style="thin"/>
      <top/>
      <bottom style="thin"/>
      <diagonal style="thin"/>
    </border>
    <border>
      <left style="medium">
        <color indexed="10"/>
      </left>
      <right>
        <color indexed="63"/>
      </right>
      <top style="thin"/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9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4" applyNumberFormat="0" applyAlignment="0" applyProtection="0"/>
    <xf numFmtId="0" fontId="5" fillId="0" borderId="0" applyNumberFormat="0" applyFill="0" applyBorder="0" applyAlignment="0" applyProtection="0"/>
    <xf numFmtId="0" fontId="59" fillId="31" borderId="0" applyNumberFormat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255" shrinkToFit="1"/>
    </xf>
    <xf numFmtId="177" fontId="6" fillId="0" borderId="11" xfId="0" applyNumberFormat="1" applyFont="1" applyBorder="1" applyAlignment="1">
      <alignment horizontal="center" vertical="center" shrinkToFit="1"/>
    </xf>
    <xf numFmtId="177" fontId="6" fillId="0" borderId="10" xfId="0" applyNumberFormat="1" applyFont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176" fontId="6" fillId="0" borderId="13" xfId="0" applyNumberFormat="1" applyFont="1" applyBorder="1" applyAlignment="1">
      <alignment horizontal="center" vertical="center" shrinkToFit="1"/>
    </xf>
    <xf numFmtId="0" fontId="0" fillId="0" borderId="15" xfId="0" applyFont="1" applyBorder="1" applyAlignment="1">
      <alignment shrinkToFit="1"/>
    </xf>
    <xf numFmtId="176" fontId="6" fillId="0" borderId="10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9" fillId="0" borderId="17" xfId="0" applyFont="1" applyFill="1" applyBorder="1" applyAlignment="1">
      <alignment horizontal="left" vertical="center"/>
    </xf>
    <xf numFmtId="0" fontId="0" fillId="0" borderId="0" xfId="0" applyFont="1" applyBorder="1" applyAlignment="1">
      <alignment shrinkToFit="1"/>
    </xf>
    <xf numFmtId="0" fontId="0" fillId="0" borderId="0" xfId="0" applyFont="1" applyBorder="1" applyAlignment="1">
      <alignment/>
    </xf>
    <xf numFmtId="0" fontId="12" fillId="0" borderId="17" xfId="0" applyFont="1" applyBorder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wrapText="1" shrinkToFit="1"/>
    </xf>
    <xf numFmtId="0" fontId="14" fillId="0" borderId="18" xfId="0" applyFont="1" applyFill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wrapText="1" shrinkToFit="1"/>
    </xf>
    <xf numFmtId="0" fontId="17" fillId="0" borderId="0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19" xfId="0" applyFont="1" applyBorder="1" applyAlignment="1">
      <alignment shrinkToFit="1"/>
    </xf>
    <xf numFmtId="177" fontId="2" fillId="0" borderId="11" xfId="0" applyNumberFormat="1" applyFont="1" applyBorder="1" applyAlignment="1">
      <alignment horizontal="center" vertical="center" shrinkToFit="1"/>
    </xf>
    <xf numFmtId="177" fontId="2" fillId="0" borderId="10" xfId="0" applyNumberFormat="1" applyFon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left" vertical="center" shrinkToFit="1"/>
    </xf>
    <xf numFmtId="0" fontId="17" fillId="0" borderId="18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left" vertical="center" shrinkToFit="1"/>
    </xf>
    <xf numFmtId="0" fontId="17" fillId="0" borderId="17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3" fillId="0" borderId="0" xfId="0" applyFont="1" applyFill="1" applyBorder="1" applyAlignment="1">
      <alignment vertical="center" shrinkToFit="1"/>
    </xf>
    <xf numFmtId="0" fontId="8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19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26" xfId="0" applyFont="1" applyBorder="1" applyAlignment="1">
      <alignment/>
    </xf>
    <xf numFmtId="0" fontId="19" fillId="0" borderId="0" xfId="0" applyFont="1" applyAlignment="1">
      <alignment horizontal="left"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8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4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23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32" xfId="0" applyFont="1" applyBorder="1" applyAlignment="1">
      <alignment/>
    </xf>
    <xf numFmtId="0" fontId="19" fillId="0" borderId="0" xfId="0" applyFont="1" applyAlignment="1">
      <alignment vertical="top"/>
    </xf>
    <xf numFmtId="0" fontId="2" fillId="0" borderId="33" xfId="0" applyFont="1" applyBorder="1" applyAlignment="1">
      <alignment/>
    </xf>
    <xf numFmtId="0" fontId="19" fillId="0" borderId="0" xfId="0" applyFont="1" applyAlignment="1">
      <alignment horizontal="left" vertical="top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177" fontId="21" fillId="0" borderId="0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 shrinkToFit="1"/>
    </xf>
    <xf numFmtId="0" fontId="18" fillId="0" borderId="0" xfId="0" applyFont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24" fillId="0" borderId="0" xfId="0" applyFont="1" applyAlignment="1">
      <alignment vertical="center"/>
    </xf>
    <xf numFmtId="0" fontId="18" fillId="0" borderId="0" xfId="0" applyFont="1" applyAlignment="1">
      <alignment horizontal="right" vertical="center" shrinkToFit="1"/>
    </xf>
    <xf numFmtId="20" fontId="18" fillId="0" borderId="0" xfId="0" applyNumberFormat="1" applyFont="1" applyAlignment="1">
      <alignment horizontal="right" vertical="center" shrinkToFit="1"/>
    </xf>
    <xf numFmtId="0" fontId="21" fillId="0" borderId="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20" fontId="3" fillId="0" borderId="10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 shrinkToFit="1"/>
    </xf>
    <xf numFmtId="0" fontId="11" fillId="0" borderId="10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wrapText="1" shrinkToFit="1"/>
    </xf>
    <xf numFmtId="0" fontId="13" fillId="0" borderId="0" xfId="0" applyFont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17" fillId="0" borderId="18" xfId="0" applyFont="1" applyFill="1" applyBorder="1" applyAlignment="1">
      <alignment horizontal="center" vertical="center" shrinkToFit="1"/>
    </xf>
    <xf numFmtId="0" fontId="17" fillId="0" borderId="17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horizontal="right"/>
    </xf>
    <xf numFmtId="0" fontId="20" fillId="0" borderId="37" xfId="0" applyFont="1" applyBorder="1" applyAlignment="1">
      <alignment horizontal="center" vertical="center" textRotation="255" shrinkToFit="1"/>
    </xf>
    <xf numFmtId="0" fontId="20" fillId="0" borderId="36" xfId="0" applyFont="1" applyBorder="1" applyAlignment="1">
      <alignment horizontal="center" vertical="center" textRotation="255" shrinkToFit="1"/>
    </xf>
    <xf numFmtId="0" fontId="20" fillId="0" borderId="19" xfId="0" applyFont="1" applyBorder="1" applyAlignment="1">
      <alignment horizontal="center" vertical="center" textRotation="255" shrinkToFit="1"/>
    </xf>
    <xf numFmtId="0" fontId="20" fillId="0" borderId="30" xfId="0" applyFont="1" applyBorder="1" applyAlignment="1">
      <alignment horizontal="center" vertical="center" textRotation="255" shrinkToFit="1"/>
    </xf>
    <xf numFmtId="0" fontId="20" fillId="0" borderId="32" xfId="0" applyFont="1" applyBorder="1" applyAlignment="1">
      <alignment horizontal="center" vertical="center" textRotation="255" shrinkToFit="1"/>
    </xf>
    <xf numFmtId="0" fontId="20" fillId="0" borderId="21" xfId="0" applyFont="1" applyBorder="1" applyAlignment="1">
      <alignment horizontal="center" vertical="center" textRotation="255" shrinkToFit="1"/>
    </xf>
    <xf numFmtId="2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shrinkToFit="1"/>
    </xf>
    <xf numFmtId="0" fontId="3" fillId="0" borderId="18" xfId="0" applyFont="1" applyBorder="1" applyAlignment="1">
      <alignment horizontal="center" shrinkToFit="1"/>
    </xf>
    <xf numFmtId="0" fontId="3" fillId="0" borderId="36" xfId="0" applyFont="1" applyBorder="1" applyAlignment="1">
      <alignment horizontal="center" shrinkToFit="1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20" fontId="3" fillId="0" borderId="19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shrinkToFit="1"/>
    </xf>
    <xf numFmtId="0" fontId="3" fillId="0" borderId="37" xfId="0" applyFont="1" applyBorder="1" applyAlignment="1">
      <alignment horizontal="center" shrinkToFit="1"/>
    </xf>
    <xf numFmtId="20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shrinkToFit="1"/>
    </xf>
    <xf numFmtId="0" fontId="42" fillId="32" borderId="13" xfId="0" applyFont="1" applyFill="1" applyBorder="1" applyAlignment="1">
      <alignment horizontal="center" vertical="center" shrinkToFit="1"/>
    </xf>
    <xf numFmtId="0" fontId="42" fillId="32" borderId="11" xfId="0" applyFont="1" applyFill="1" applyBorder="1" applyAlignment="1">
      <alignment horizontal="center" vertical="center" shrinkToFit="1"/>
    </xf>
    <xf numFmtId="0" fontId="42" fillId="32" borderId="12" xfId="0" applyFont="1" applyFill="1" applyBorder="1" applyAlignment="1">
      <alignment horizontal="center" vertical="center" shrinkToFit="1"/>
    </xf>
    <xf numFmtId="0" fontId="2" fillId="0" borderId="40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19" fillId="0" borderId="11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19" fillId="0" borderId="29" xfId="0" applyFont="1" applyBorder="1" applyAlignment="1">
      <alignment/>
    </xf>
    <xf numFmtId="0" fontId="19" fillId="0" borderId="31" xfId="0" applyFont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2f\AppData\Local\Temp\00&#12288;2014.6.22&#12288;&#27770;&#21213;&#12488;&#12540;&#12490;&#12513;&#12531;&#12488;&#32080;&#2652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決勝Ｔ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J8" sqref="J8"/>
    </sheetView>
  </sheetViews>
  <sheetFormatPr defaultColWidth="9.00390625" defaultRowHeight="13.5"/>
  <cols>
    <col min="1" max="1" width="5.00390625" style="129" customWidth="1"/>
    <col min="2" max="2" width="18.50390625" style="129" customWidth="1"/>
    <col min="3" max="3" width="21.125" style="129" customWidth="1"/>
    <col min="4" max="4" width="17.125" style="129" customWidth="1"/>
    <col min="5" max="5" width="17.50390625" style="129" customWidth="1"/>
    <col min="6" max="6" width="10.75390625" style="129" hidden="1" customWidth="1"/>
    <col min="7" max="16384" width="9.00390625" style="129" customWidth="1"/>
  </cols>
  <sheetData>
    <row r="1" spans="2:7" ht="45" customHeight="1">
      <c r="B1" s="146" t="s">
        <v>429</v>
      </c>
      <c r="C1" s="146"/>
      <c r="D1" s="146"/>
      <c r="E1" s="146"/>
      <c r="F1" s="146"/>
      <c r="G1" s="130"/>
    </row>
    <row r="2" spans="2:6" ht="24" customHeight="1">
      <c r="B2" s="147" t="s">
        <v>430</v>
      </c>
      <c r="C2" s="147"/>
      <c r="D2" s="147"/>
      <c r="E2" s="147"/>
      <c r="F2" s="147"/>
    </row>
    <row r="3" spans="2:6" ht="60.75" customHeight="1">
      <c r="B3" s="119" t="s">
        <v>431</v>
      </c>
      <c r="C3" s="131" t="s">
        <v>432</v>
      </c>
      <c r="D3" s="131" t="s">
        <v>433</v>
      </c>
      <c r="E3" s="131" t="s">
        <v>434</v>
      </c>
      <c r="F3" s="119" t="s">
        <v>435</v>
      </c>
    </row>
    <row r="4" spans="2:6" ht="26.25" customHeight="1">
      <c r="B4" s="132" t="s">
        <v>436</v>
      </c>
      <c r="C4" s="132">
        <v>22</v>
      </c>
      <c r="D4" s="132">
        <v>19</v>
      </c>
      <c r="E4" s="132">
        <v>6</v>
      </c>
      <c r="F4" s="133">
        <f>D4/E15</f>
        <v>5.801526717557252</v>
      </c>
    </row>
    <row r="5" spans="2:6" ht="26.25" customHeight="1">
      <c r="B5" s="132" t="s">
        <v>110</v>
      </c>
      <c r="C5" s="132">
        <v>7</v>
      </c>
      <c r="D5" s="132">
        <v>7</v>
      </c>
      <c r="E5" s="134">
        <v>2</v>
      </c>
      <c r="F5" s="135">
        <f>D5/E15</f>
        <v>2.1374045801526718</v>
      </c>
    </row>
    <row r="6" spans="2:6" ht="26.25" customHeight="1">
      <c r="B6" s="132" t="s">
        <v>64</v>
      </c>
      <c r="C6" s="132">
        <v>7</v>
      </c>
      <c r="D6" s="132">
        <v>6</v>
      </c>
      <c r="E6" s="132">
        <v>2</v>
      </c>
      <c r="F6" s="133">
        <f>D6/E15</f>
        <v>1.83206106870229</v>
      </c>
    </row>
    <row r="7" spans="2:6" ht="26.25" customHeight="1">
      <c r="B7" s="132" t="s">
        <v>111</v>
      </c>
      <c r="C7" s="132">
        <v>18</v>
      </c>
      <c r="D7" s="132">
        <v>19</v>
      </c>
      <c r="E7" s="132">
        <v>6</v>
      </c>
      <c r="F7" s="133">
        <f>D7/E15</f>
        <v>5.801526717557252</v>
      </c>
    </row>
    <row r="8" spans="2:6" ht="26.25" customHeight="1">
      <c r="B8" s="132" t="s">
        <v>112</v>
      </c>
      <c r="C8" s="132">
        <v>21</v>
      </c>
      <c r="D8" s="132">
        <v>19</v>
      </c>
      <c r="E8" s="132">
        <v>6</v>
      </c>
      <c r="F8" s="133">
        <f>D8/E15</f>
        <v>5.801526717557252</v>
      </c>
    </row>
    <row r="9" spans="2:6" ht="26.25" customHeight="1">
      <c r="B9" s="132" t="s">
        <v>65</v>
      </c>
      <c r="C9" s="132">
        <v>18</v>
      </c>
      <c r="D9" s="134">
        <v>13</v>
      </c>
      <c r="E9" s="132">
        <v>4</v>
      </c>
      <c r="F9" s="133">
        <f>D9/E15</f>
        <v>3.969465648854962</v>
      </c>
    </row>
    <row r="10" spans="2:6" ht="26.25" customHeight="1">
      <c r="B10" s="132" t="s">
        <v>113</v>
      </c>
      <c r="C10" s="132">
        <v>15</v>
      </c>
      <c r="D10" s="132">
        <v>13</v>
      </c>
      <c r="E10" s="132">
        <v>4</v>
      </c>
      <c r="F10" s="133">
        <f>D10/E15</f>
        <v>3.969465648854962</v>
      </c>
    </row>
    <row r="11" spans="2:6" ht="26.25" customHeight="1">
      <c r="B11" s="132" t="s">
        <v>114</v>
      </c>
      <c r="C11" s="132">
        <v>14</v>
      </c>
      <c r="D11" s="132">
        <v>12</v>
      </c>
      <c r="E11" s="134">
        <v>4</v>
      </c>
      <c r="F11" s="135">
        <f>D11/E15</f>
        <v>3.66412213740458</v>
      </c>
    </row>
    <row r="12" spans="2:6" ht="26.25" customHeight="1">
      <c r="B12" s="132" t="s">
        <v>115</v>
      </c>
      <c r="C12" s="132">
        <v>16</v>
      </c>
      <c r="D12" s="132">
        <v>15</v>
      </c>
      <c r="E12" s="134">
        <v>4</v>
      </c>
      <c r="F12" s="135">
        <f>D12/E15</f>
        <v>4.580152671755726</v>
      </c>
    </row>
    <row r="13" spans="2:6" ht="26.25" customHeight="1">
      <c r="B13" s="132" t="s">
        <v>116</v>
      </c>
      <c r="C13" s="132">
        <v>9</v>
      </c>
      <c r="D13" s="132">
        <v>8</v>
      </c>
      <c r="E13" s="132">
        <v>2</v>
      </c>
      <c r="F13" s="133">
        <f>D13/E15</f>
        <v>2.4427480916030535</v>
      </c>
    </row>
    <row r="14" spans="2:6" ht="26.25" customHeight="1">
      <c r="B14" s="132" t="s">
        <v>437</v>
      </c>
      <c r="C14" s="132">
        <f>SUM(C4:C13)</f>
        <v>147</v>
      </c>
      <c r="D14" s="132">
        <f>SUM(D4:D13)</f>
        <v>131</v>
      </c>
      <c r="E14" s="132">
        <v>40</v>
      </c>
      <c r="F14" s="136"/>
    </row>
    <row r="15" spans="2:6" ht="26.25" customHeight="1" hidden="1">
      <c r="B15" s="137"/>
      <c r="C15" s="137"/>
      <c r="D15" s="137"/>
      <c r="E15" s="137">
        <f>D14/E14</f>
        <v>3.275</v>
      </c>
      <c r="F15" s="138">
        <f>SUM(E4:E13)</f>
        <v>40</v>
      </c>
    </row>
    <row r="16" ht="21.75" customHeight="1">
      <c r="A16" s="129" t="s">
        <v>438</v>
      </c>
    </row>
    <row r="17" spans="2:4" ht="21.75" customHeight="1">
      <c r="B17" s="139" t="s">
        <v>439</v>
      </c>
      <c r="C17" s="140" t="s">
        <v>440</v>
      </c>
      <c r="D17" s="129" t="s">
        <v>441</v>
      </c>
    </row>
    <row r="18" spans="2:5" ht="21.75" customHeight="1">
      <c r="B18" s="139" t="s">
        <v>442</v>
      </c>
      <c r="C18" s="140" t="s">
        <v>443</v>
      </c>
      <c r="D18" s="140" t="s">
        <v>444</v>
      </c>
      <c r="E18" s="140" t="s">
        <v>445</v>
      </c>
    </row>
    <row r="19" spans="2:5" ht="21.75" customHeight="1">
      <c r="B19" s="139"/>
      <c r="C19" s="140" t="s">
        <v>446</v>
      </c>
      <c r="D19" s="140" t="s">
        <v>447</v>
      </c>
      <c r="E19" s="140" t="s">
        <v>448</v>
      </c>
    </row>
    <row r="20" spans="2:5" ht="21.75" customHeight="1">
      <c r="B20" s="139"/>
      <c r="C20" s="140"/>
      <c r="D20" s="140" t="s">
        <v>449</v>
      </c>
      <c r="E20" s="140" t="s">
        <v>450</v>
      </c>
    </row>
    <row r="21" spans="2:5" ht="21.75" customHeight="1">
      <c r="B21" s="139"/>
      <c r="C21" s="140"/>
      <c r="D21" s="140" t="s">
        <v>451</v>
      </c>
      <c r="E21" s="141" t="s">
        <v>452</v>
      </c>
    </row>
    <row r="22" spans="2:5" ht="21.75" customHeight="1">
      <c r="B22" s="139"/>
      <c r="C22" s="142" t="s">
        <v>453</v>
      </c>
      <c r="D22" s="143" t="s">
        <v>441</v>
      </c>
      <c r="E22" s="142"/>
    </row>
    <row r="23" spans="2:5" ht="21.75" customHeight="1">
      <c r="B23" s="139" t="s">
        <v>454</v>
      </c>
      <c r="C23" s="140" t="s">
        <v>455</v>
      </c>
      <c r="D23" s="140" t="s">
        <v>444</v>
      </c>
      <c r="E23" s="140" t="s">
        <v>445</v>
      </c>
    </row>
    <row r="24" spans="2:5" ht="21.75" customHeight="1">
      <c r="B24" s="139"/>
      <c r="C24" s="140" t="s">
        <v>456</v>
      </c>
      <c r="D24" s="140" t="s">
        <v>457</v>
      </c>
      <c r="E24" s="140" t="s">
        <v>458</v>
      </c>
    </row>
    <row r="25" spans="2:5" ht="21.75" customHeight="1">
      <c r="B25" s="139"/>
      <c r="C25" s="142" t="s">
        <v>459</v>
      </c>
      <c r="D25" s="143" t="s">
        <v>441</v>
      </c>
      <c r="E25" s="142"/>
    </row>
    <row r="26" spans="2:5" ht="21.75" customHeight="1">
      <c r="B26" s="139" t="s">
        <v>460</v>
      </c>
      <c r="C26" s="140" t="s">
        <v>461</v>
      </c>
      <c r="D26" s="140"/>
      <c r="E26" s="140"/>
    </row>
    <row r="27" spans="2:5" ht="21.75" customHeight="1">
      <c r="B27" s="144" t="s">
        <v>462</v>
      </c>
      <c r="C27" s="144" t="s">
        <v>463</v>
      </c>
      <c r="D27" s="140" t="s">
        <v>464</v>
      </c>
      <c r="E27" s="140" t="s">
        <v>465</v>
      </c>
    </row>
    <row r="28" spans="2:5" ht="21.75" customHeight="1">
      <c r="B28" s="145" t="s">
        <v>466</v>
      </c>
      <c r="C28" s="144" t="s">
        <v>467</v>
      </c>
      <c r="D28" s="140" t="s">
        <v>464</v>
      </c>
      <c r="E28" s="140" t="s">
        <v>465</v>
      </c>
    </row>
    <row r="29" spans="2:5" ht="21.75" customHeight="1">
      <c r="B29" s="140" t="s">
        <v>468</v>
      </c>
      <c r="C29" s="140" t="s">
        <v>461</v>
      </c>
      <c r="D29" s="140"/>
      <c r="E29" s="140"/>
    </row>
    <row r="30" spans="2:5" ht="21.75" customHeight="1">
      <c r="B30" s="145">
        <v>0.4166666666666667</v>
      </c>
      <c r="C30" s="140" t="s">
        <v>469</v>
      </c>
      <c r="D30" s="148" t="s">
        <v>470</v>
      </c>
      <c r="E30" s="148"/>
    </row>
    <row r="31" spans="2:5" ht="21.75" customHeight="1">
      <c r="B31" s="145">
        <v>0.4583333333333333</v>
      </c>
      <c r="C31" s="140" t="s">
        <v>471</v>
      </c>
      <c r="D31" s="148" t="s">
        <v>470</v>
      </c>
      <c r="E31" s="148"/>
    </row>
    <row r="32" ht="21.75" customHeight="1"/>
    <row r="33" ht="21.75" customHeight="1"/>
  </sheetData>
  <sheetProtection/>
  <mergeCells count="4">
    <mergeCell ref="B1:F1"/>
    <mergeCell ref="B2:F2"/>
    <mergeCell ref="D30:E30"/>
    <mergeCell ref="D31:E31"/>
  </mergeCells>
  <printOptions horizontalCentered="1" verticalCentered="1"/>
  <pageMargins left="0.3937007874015748" right="0.35433070866141736" top="0.6299212598425197" bottom="0.7480314960629921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9"/>
  <sheetViews>
    <sheetView showGridLines="0" zoomScalePageLayoutView="0" workbookViewId="0" topLeftCell="A1">
      <selection activeCell="A1" sqref="A1:AP1"/>
    </sheetView>
  </sheetViews>
  <sheetFormatPr defaultColWidth="9.00390625" defaultRowHeight="13.5"/>
  <cols>
    <col min="1" max="1" width="2.375" style="1" customWidth="1"/>
    <col min="2" max="2" width="6.50390625" style="1" customWidth="1"/>
    <col min="3" max="42" width="3.375" style="1" customWidth="1"/>
    <col min="43" max="43" width="3.625" style="1" customWidth="1"/>
    <col min="44" max="44" width="3.375" style="1" hidden="1" customWidth="1"/>
    <col min="45" max="45" width="6.125" style="1" hidden="1" customWidth="1"/>
    <col min="46" max="46" width="6.375" style="9" hidden="1" customWidth="1"/>
    <col min="47" max="51" width="9.00390625" style="1" customWidth="1"/>
    <col min="52" max="16384" width="9.00390625" style="1" customWidth="1"/>
  </cols>
  <sheetData>
    <row r="1" spans="1:42" ht="37.5" customHeight="1">
      <c r="A1" s="149" t="s">
        <v>143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</row>
    <row r="2" spans="3:47" s="2" customFormat="1" ht="18" customHeight="1">
      <c r="C2" s="163" t="s">
        <v>125</v>
      </c>
      <c r="D2" s="163"/>
      <c r="E2" s="163"/>
      <c r="F2" s="163"/>
      <c r="G2" s="163"/>
      <c r="H2" s="163" t="s">
        <v>127</v>
      </c>
      <c r="I2" s="163"/>
      <c r="J2" s="163"/>
      <c r="K2" s="163"/>
      <c r="L2" s="163"/>
      <c r="M2" s="163" t="s">
        <v>129</v>
      </c>
      <c r="N2" s="163"/>
      <c r="O2" s="163"/>
      <c r="P2" s="163"/>
      <c r="Q2" s="163"/>
      <c r="R2" s="163" t="s">
        <v>131</v>
      </c>
      <c r="S2" s="163"/>
      <c r="T2" s="163"/>
      <c r="U2" s="163"/>
      <c r="V2" s="163"/>
      <c r="W2" s="163" t="s">
        <v>39</v>
      </c>
      <c r="X2" s="163"/>
      <c r="Y2" s="163"/>
      <c r="Z2" s="163"/>
      <c r="AA2" s="163"/>
      <c r="AB2" s="163" t="s">
        <v>66</v>
      </c>
      <c r="AC2" s="163"/>
      <c r="AD2" s="163"/>
      <c r="AE2" s="163"/>
      <c r="AF2" s="163"/>
      <c r="AG2" s="163" t="s">
        <v>68</v>
      </c>
      <c r="AH2" s="163"/>
      <c r="AI2" s="163"/>
      <c r="AJ2" s="163"/>
      <c r="AK2" s="163"/>
      <c r="AL2" s="163" t="s">
        <v>70</v>
      </c>
      <c r="AM2" s="163"/>
      <c r="AN2" s="163"/>
      <c r="AO2" s="163"/>
      <c r="AP2" s="163"/>
      <c r="AR2" s="8">
        <v>1</v>
      </c>
      <c r="AS2" s="8" t="s">
        <v>62</v>
      </c>
      <c r="AT2" s="7" t="s">
        <v>167</v>
      </c>
      <c r="AU2"/>
    </row>
    <row r="3" spans="3:47" s="2" customFormat="1" ht="18" customHeight="1">
      <c r="C3" s="5" t="s">
        <v>4</v>
      </c>
      <c r="D3" s="160" t="s">
        <v>142</v>
      </c>
      <c r="E3" s="161"/>
      <c r="F3" s="161"/>
      <c r="G3" s="162"/>
      <c r="H3" s="5" t="s">
        <v>11</v>
      </c>
      <c r="I3" s="160" t="s">
        <v>208</v>
      </c>
      <c r="J3" s="161"/>
      <c r="K3" s="161"/>
      <c r="L3" s="162"/>
      <c r="M3" s="5" t="s">
        <v>17</v>
      </c>
      <c r="N3" s="160" t="s">
        <v>134</v>
      </c>
      <c r="O3" s="161"/>
      <c r="P3" s="161"/>
      <c r="Q3" s="162"/>
      <c r="R3" s="5" t="s">
        <v>23</v>
      </c>
      <c r="S3" s="160" t="s">
        <v>207</v>
      </c>
      <c r="T3" s="161"/>
      <c r="U3" s="161"/>
      <c r="V3" s="162"/>
      <c r="W3" s="5" t="s">
        <v>56</v>
      </c>
      <c r="X3" s="160" t="s">
        <v>137</v>
      </c>
      <c r="Y3" s="161"/>
      <c r="Z3" s="161"/>
      <c r="AA3" s="162"/>
      <c r="AB3" s="5" t="s">
        <v>76</v>
      </c>
      <c r="AC3" s="160" t="s">
        <v>139</v>
      </c>
      <c r="AD3" s="161"/>
      <c r="AE3" s="161"/>
      <c r="AF3" s="162"/>
      <c r="AG3" s="5" t="s">
        <v>83</v>
      </c>
      <c r="AH3" s="160" t="s">
        <v>152</v>
      </c>
      <c r="AI3" s="161"/>
      <c r="AJ3" s="161"/>
      <c r="AK3" s="162"/>
      <c r="AL3" s="5" t="s">
        <v>89</v>
      </c>
      <c r="AM3" s="160" t="s">
        <v>151</v>
      </c>
      <c r="AN3" s="161"/>
      <c r="AO3" s="161"/>
      <c r="AP3" s="162"/>
      <c r="AR3" s="8">
        <v>2</v>
      </c>
      <c r="AS3" s="8" t="s">
        <v>63</v>
      </c>
      <c r="AT3" s="7" t="s">
        <v>189</v>
      </c>
      <c r="AU3"/>
    </row>
    <row r="4" spans="3:47" s="2" customFormat="1" ht="18" customHeight="1">
      <c r="C4" s="5" t="s">
        <v>1</v>
      </c>
      <c r="D4" s="160" t="s">
        <v>175</v>
      </c>
      <c r="E4" s="161"/>
      <c r="F4" s="161"/>
      <c r="G4" s="162"/>
      <c r="H4" s="5" t="s">
        <v>12</v>
      </c>
      <c r="I4" s="160" t="s">
        <v>186</v>
      </c>
      <c r="J4" s="161"/>
      <c r="K4" s="161"/>
      <c r="L4" s="162"/>
      <c r="M4" s="5" t="s">
        <v>18</v>
      </c>
      <c r="N4" s="160" t="s">
        <v>136</v>
      </c>
      <c r="O4" s="161"/>
      <c r="P4" s="161"/>
      <c r="Q4" s="162"/>
      <c r="R4" s="5" t="s">
        <v>24</v>
      </c>
      <c r="S4" s="160" t="s">
        <v>212</v>
      </c>
      <c r="T4" s="161"/>
      <c r="U4" s="161"/>
      <c r="V4" s="162"/>
      <c r="W4" s="5" t="s">
        <v>57</v>
      </c>
      <c r="X4" s="160" t="s">
        <v>193</v>
      </c>
      <c r="Y4" s="161"/>
      <c r="Z4" s="161"/>
      <c r="AA4" s="162"/>
      <c r="AB4" s="5" t="s">
        <v>77</v>
      </c>
      <c r="AC4" s="160" t="s">
        <v>214</v>
      </c>
      <c r="AD4" s="161"/>
      <c r="AE4" s="161"/>
      <c r="AF4" s="162"/>
      <c r="AG4" s="5" t="s">
        <v>84</v>
      </c>
      <c r="AH4" s="160" t="s">
        <v>218</v>
      </c>
      <c r="AI4" s="161"/>
      <c r="AJ4" s="161"/>
      <c r="AK4" s="162"/>
      <c r="AL4" s="5" t="s">
        <v>90</v>
      </c>
      <c r="AM4" s="160" t="s">
        <v>189</v>
      </c>
      <c r="AN4" s="161"/>
      <c r="AO4" s="161"/>
      <c r="AP4" s="162"/>
      <c r="AR4" s="8">
        <v>3</v>
      </c>
      <c r="AS4" s="8" t="s">
        <v>63</v>
      </c>
      <c r="AT4" s="2" t="s">
        <v>191</v>
      </c>
      <c r="AU4"/>
    </row>
    <row r="5" spans="3:47" s="2" customFormat="1" ht="18" customHeight="1">
      <c r="C5" s="5" t="s">
        <v>2</v>
      </c>
      <c r="D5" s="160" t="s">
        <v>122</v>
      </c>
      <c r="E5" s="161"/>
      <c r="F5" s="161"/>
      <c r="G5" s="162"/>
      <c r="H5" s="5" t="s">
        <v>13</v>
      </c>
      <c r="I5" s="160" t="s">
        <v>215</v>
      </c>
      <c r="J5" s="161"/>
      <c r="K5" s="161"/>
      <c r="L5" s="162"/>
      <c r="M5" s="5" t="s">
        <v>19</v>
      </c>
      <c r="N5" s="160" t="s">
        <v>190</v>
      </c>
      <c r="O5" s="161"/>
      <c r="P5" s="161"/>
      <c r="Q5" s="162"/>
      <c r="R5" s="5" t="s">
        <v>25</v>
      </c>
      <c r="S5" s="160" t="s">
        <v>135</v>
      </c>
      <c r="T5" s="161"/>
      <c r="U5" s="161"/>
      <c r="V5" s="162"/>
      <c r="W5" s="5" t="s">
        <v>58</v>
      </c>
      <c r="X5" s="160" t="s">
        <v>217</v>
      </c>
      <c r="Y5" s="161"/>
      <c r="Z5" s="161"/>
      <c r="AA5" s="162"/>
      <c r="AB5" s="5" t="s">
        <v>79</v>
      </c>
      <c r="AC5" s="160" t="s">
        <v>203</v>
      </c>
      <c r="AD5" s="161"/>
      <c r="AE5" s="161"/>
      <c r="AF5" s="162"/>
      <c r="AG5" s="5" t="s">
        <v>85</v>
      </c>
      <c r="AH5" s="160" t="s">
        <v>216</v>
      </c>
      <c r="AI5" s="161"/>
      <c r="AJ5" s="161"/>
      <c r="AK5" s="162"/>
      <c r="AL5" s="5" t="s">
        <v>91</v>
      </c>
      <c r="AM5" s="160" t="s">
        <v>187</v>
      </c>
      <c r="AN5" s="161"/>
      <c r="AO5" s="161"/>
      <c r="AP5" s="162"/>
      <c r="AR5" s="8">
        <v>4</v>
      </c>
      <c r="AS5" s="8" t="s">
        <v>63</v>
      </c>
      <c r="AT5" s="7" t="s">
        <v>190</v>
      </c>
      <c r="AU5"/>
    </row>
    <row r="6" spans="3:47" s="2" customFormat="1" ht="18" customHeight="1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R6" s="8">
        <v>5</v>
      </c>
      <c r="AS6" s="8" t="s">
        <v>63</v>
      </c>
      <c r="AT6" s="7" t="s">
        <v>135</v>
      </c>
      <c r="AU6"/>
    </row>
    <row r="7" spans="3:47" s="2" customFormat="1" ht="18" customHeight="1">
      <c r="C7" s="163" t="s">
        <v>126</v>
      </c>
      <c r="D7" s="163"/>
      <c r="E7" s="163"/>
      <c r="F7" s="163"/>
      <c r="G7" s="163"/>
      <c r="H7" s="163" t="s">
        <v>128</v>
      </c>
      <c r="I7" s="163"/>
      <c r="J7" s="163"/>
      <c r="K7" s="163"/>
      <c r="L7" s="163"/>
      <c r="M7" s="163" t="s">
        <v>130</v>
      </c>
      <c r="N7" s="163"/>
      <c r="O7" s="163"/>
      <c r="P7" s="163"/>
      <c r="Q7" s="163"/>
      <c r="R7" s="163" t="s">
        <v>132</v>
      </c>
      <c r="S7" s="163"/>
      <c r="T7" s="163"/>
      <c r="U7" s="163"/>
      <c r="V7" s="163"/>
      <c r="W7" s="163" t="s">
        <v>40</v>
      </c>
      <c r="X7" s="163"/>
      <c r="Y7" s="163"/>
      <c r="Z7" s="163"/>
      <c r="AA7" s="163"/>
      <c r="AB7" s="163" t="s">
        <v>67</v>
      </c>
      <c r="AC7" s="163"/>
      <c r="AD7" s="163"/>
      <c r="AE7" s="163"/>
      <c r="AF7" s="163"/>
      <c r="AG7" s="163" t="s">
        <v>69</v>
      </c>
      <c r="AH7" s="163"/>
      <c r="AI7" s="163"/>
      <c r="AJ7" s="163"/>
      <c r="AK7" s="163"/>
      <c r="AL7" s="163" t="s">
        <v>71</v>
      </c>
      <c r="AM7" s="163"/>
      <c r="AN7" s="163"/>
      <c r="AO7" s="163"/>
      <c r="AP7" s="163"/>
      <c r="AR7" s="8">
        <v>6</v>
      </c>
      <c r="AS7" s="8" t="s">
        <v>63</v>
      </c>
      <c r="AT7" s="7" t="s">
        <v>136</v>
      </c>
      <c r="AU7"/>
    </row>
    <row r="8" spans="3:47" s="2" customFormat="1" ht="18" customHeight="1">
      <c r="C8" s="5" t="s">
        <v>8</v>
      </c>
      <c r="D8" s="160" t="s">
        <v>182</v>
      </c>
      <c r="E8" s="161"/>
      <c r="F8" s="161"/>
      <c r="G8" s="162"/>
      <c r="H8" s="5" t="s">
        <v>14</v>
      </c>
      <c r="I8" s="160" t="s">
        <v>179</v>
      </c>
      <c r="J8" s="161"/>
      <c r="K8" s="161"/>
      <c r="L8" s="162"/>
      <c r="M8" s="5" t="s">
        <v>20</v>
      </c>
      <c r="N8" s="160" t="s">
        <v>210</v>
      </c>
      <c r="O8" s="161"/>
      <c r="P8" s="161"/>
      <c r="Q8" s="162"/>
      <c r="R8" s="5" t="s">
        <v>26</v>
      </c>
      <c r="S8" s="160" t="s">
        <v>167</v>
      </c>
      <c r="T8" s="161"/>
      <c r="U8" s="161"/>
      <c r="V8" s="162"/>
      <c r="W8" s="5" t="s">
        <v>106</v>
      </c>
      <c r="X8" s="160" t="s">
        <v>141</v>
      </c>
      <c r="Y8" s="161"/>
      <c r="Z8" s="161"/>
      <c r="AA8" s="162"/>
      <c r="AB8" s="5" t="s">
        <v>80</v>
      </c>
      <c r="AC8" s="160" t="s">
        <v>140</v>
      </c>
      <c r="AD8" s="161"/>
      <c r="AE8" s="161"/>
      <c r="AF8" s="162"/>
      <c r="AG8" s="5" t="s">
        <v>86</v>
      </c>
      <c r="AH8" s="160" t="s">
        <v>206</v>
      </c>
      <c r="AI8" s="161"/>
      <c r="AJ8" s="161"/>
      <c r="AK8" s="162"/>
      <c r="AL8" s="5" t="s">
        <v>92</v>
      </c>
      <c r="AM8" s="160" t="s">
        <v>177</v>
      </c>
      <c r="AN8" s="161"/>
      <c r="AO8" s="161"/>
      <c r="AP8" s="162"/>
      <c r="AR8" s="8">
        <v>7</v>
      </c>
      <c r="AS8" s="8" t="s">
        <v>110</v>
      </c>
      <c r="AT8" s="7" t="s">
        <v>176</v>
      </c>
      <c r="AU8"/>
    </row>
    <row r="9" spans="3:47" s="2" customFormat="1" ht="18" customHeight="1">
      <c r="C9" s="5" t="s">
        <v>9</v>
      </c>
      <c r="D9" s="160" t="s">
        <v>213</v>
      </c>
      <c r="E9" s="161"/>
      <c r="F9" s="161"/>
      <c r="G9" s="162"/>
      <c r="H9" s="5" t="s">
        <v>15</v>
      </c>
      <c r="I9" s="160" t="s">
        <v>123</v>
      </c>
      <c r="J9" s="161"/>
      <c r="K9" s="161"/>
      <c r="L9" s="162"/>
      <c r="M9" s="5" t="s">
        <v>21</v>
      </c>
      <c r="N9" s="160" t="s">
        <v>211</v>
      </c>
      <c r="O9" s="161"/>
      <c r="P9" s="161"/>
      <c r="Q9" s="162"/>
      <c r="R9" s="5" t="s">
        <v>27</v>
      </c>
      <c r="S9" s="160" t="s">
        <v>121</v>
      </c>
      <c r="T9" s="161"/>
      <c r="U9" s="161"/>
      <c r="V9" s="162"/>
      <c r="W9" s="5" t="s">
        <v>60</v>
      </c>
      <c r="X9" s="160" t="s">
        <v>201</v>
      </c>
      <c r="Y9" s="161"/>
      <c r="Z9" s="161"/>
      <c r="AA9" s="162"/>
      <c r="AB9" s="5" t="s">
        <v>81</v>
      </c>
      <c r="AC9" s="160" t="s">
        <v>209</v>
      </c>
      <c r="AD9" s="161"/>
      <c r="AE9" s="161"/>
      <c r="AF9" s="162"/>
      <c r="AG9" s="5" t="s">
        <v>87</v>
      </c>
      <c r="AH9" s="160" t="s">
        <v>205</v>
      </c>
      <c r="AI9" s="161"/>
      <c r="AJ9" s="161"/>
      <c r="AK9" s="162"/>
      <c r="AL9" s="5" t="s">
        <v>93</v>
      </c>
      <c r="AM9" s="160" t="s">
        <v>176</v>
      </c>
      <c r="AN9" s="161"/>
      <c r="AO9" s="161"/>
      <c r="AP9" s="162"/>
      <c r="AR9" s="8">
        <v>8</v>
      </c>
      <c r="AS9" s="8" t="s">
        <v>63</v>
      </c>
      <c r="AT9" s="7" t="s">
        <v>120</v>
      </c>
      <c r="AU9"/>
    </row>
    <row r="10" spans="3:47" s="2" customFormat="1" ht="18" customHeight="1">
      <c r="C10" s="5" t="s">
        <v>10</v>
      </c>
      <c r="D10" s="160" t="s">
        <v>188</v>
      </c>
      <c r="E10" s="161"/>
      <c r="F10" s="161"/>
      <c r="G10" s="162"/>
      <c r="H10" s="5" t="s">
        <v>16</v>
      </c>
      <c r="I10" s="160" t="s">
        <v>174</v>
      </c>
      <c r="J10" s="161"/>
      <c r="K10" s="161"/>
      <c r="L10" s="162"/>
      <c r="M10" s="5" t="s">
        <v>22</v>
      </c>
      <c r="N10" s="160" t="s">
        <v>181</v>
      </c>
      <c r="O10" s="161"/>
      <c r="P10" s="161"/>
      <c r="Q10" s="162"/>
      <c r="R10" s="5" t="s">
        <v>28</v>
      </c>
      <c r="S10" s="160" t="s">
        <v>124</v>
      </c>
      <c r="T10" s="161"/>
      <c r="U10" s="161"/>
      <c r="V10" s="162"/>
      <c r="W10" s="5" t="s">
        <v>61</v>
      </c>
      <c r="X10" s="160" t="s">
        <v>219</v>
      </c>
      <c r="Y10" s="161"/>
      <c r="Z10" s="161"/>
      <c r="AA10" s="162"/>
      <c r="AB10" s="5" t="s">
        <v>82</v>
      </c>
      <c r="AC10" s="160" t="s">
        <v>194</v>
      </c>
      <c r="AD10" s="161"/>
      <c r="AE10" s="161"/>
      <c r="AF10" s="162"/>
      <c r="AG10" s="5" t="s">
        <v>88</v>
      </c>
      <c r="AH10" s="160" t="s">
        <v>138</v>
      </c>
      <c r="AI10" s="161"/>
      <c r="AJ10" s="161"/>
      <c r="AK10" s="162"/>
      <c r="AL10" s="5" t="s">
        <v>94</v>
      </c>
      <c r="AM10" s="160" t="s">
        <v>195</v>
      </c>
      <c r="AN10" s="161"/>
      <c r="AO10" s="161"/>
      <c r="AP10" s="162"/>
      <c r="AR10" s="8">
        <v>9</v>
      </c>
      <c r="AS10" s="8" t="s">
        <v>64</v>
      </c>
      <c r="AT10" s="7" t="s">
        <v>177</v>
      </c>
      <c r="AU10"/>
    </row>
    <row r="11" spans="3:47" s="2" customFormat="1" ht="18" customHeight="1"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R11" s="8">
        <v>10</v>
      </c>
      <c r="AS11" s="8" t="s">
        <v>63</v>
      </c>
      <c r="AT11" s="7" t="s">
        <v>178</v>
      </c>
      <c r="AU11"/>
    </row>
    <row r="12" spans="3:47" s="2" customFormat="1" ht="18" customHeight="1"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R12" s="8">
        <v>11</v>
      </c>
      <c r="AS12" s="8" t="s">
        <v>111</v>
      </c>
      <c r="AT12" s="7" t="s">
        <v>179</v>
      </c>
      <c r="AU12"/>
    </row>
    <row r="13" spans="3:47" s="2" customFormat="1" ht="18" customHeight="1">
      <c r="C13" s="3" t="s">
        <v>5</v>
      </c>
      <c r="D13" s="4" t="s">
        <v>109</v>
      </c>
      <c r="N13" s="9" t="s">
        <v>173</v>
      </c>
      <c r="AR13" s="8">
        <v>12</v>
      </c>
      <c r="AS13" s="8" t="s">
        <v>63</v>
      </c>
      <c r="AT13" s="7" t="s">
        <v>121</v>
      </c>
      <c r="AU13"/>
    </row>
    <row r="14" spans="1:47" s="2" customFormat="1" ht="15.75" customHeight="1">
      <c r="A14" s="159" t="s">
        <v>7</v>
      </c>
      <c r="B14" s="5" t="s">
        <v>6</v>
      </c>
      <c r="C14" s="159" t="s">
        <v>159</v>
      </c>
      <c r="D14" s="159"/>
      <c r="E14" s="159"/>
      <c r="F14" s="159"/>
      <c r="G14" s="159"/>
      <c r="H14" s="159" t="s">
        <v>160</v>
      </c>
      <c r="I14" s="159"/>
      <c r="J14" s="159"/>
      <c r="K14" s="159"/>
      <c r="L14" s="159"/>
      <c r="M14" s="159" t="s">
        <v>161</v>
      </c>
      <c r="N14" s="159"/>
      <c r="O14" s="159"/>
      <c r="P14" s="159"/>
      <c r="Q14" s="159"/>
      <c r="R14" s="159" t="s">
        <v>162</v>
      </c>
      <c r="S14" s="159"/>
      <c r="T14" s="159"/>
      <c r="U14" s="159"/>
      <c r="V14" s="159"/>
      <c r="W14" s="159" t="s">
        <v>163</v>
      </c>
      <c r="X14" s="159"/>
      <c r="Y14" s="159"/>
      <c r="Z14" s="159"/>
      <c r="AA14" s="159"/>
      <c r="AB14" s="159" t="s">
        <v>164</v>
      </c>
      <c r="AC14" s="159"/>
      <c r="AD14" s="159"/>
      <c r="AE14" s="159"/>
      <c r="AF14" s="159"/>
      <c r="AG14" s="159" t="s">
        <v>165</v>
      </c>
      <c r="AH14" s="159"/>
      <c r="AI14" s="159"/>
      <c r="AJ14" s="159"/>
      <c r="AK14" s="159"/>
      <c r="AL14" s="159" t="s">
        <v>166</v>
      </c>
      <c r="AM14" s="159"/>
      <c r="AN14" s="159"/>
      <c r="AO14" s="159"/>
      <c r="AP14" s="159"/>
      <c r="AR14" s="8">
        <v>13</v>
      </c>
      <c r="AS14" s="8" t="s">
        <v>63</v>
      </c>
      <c r="AT14" s="7" t="s">
        <v>138</v>
      </c>
      <c r="AU14"/>
    </row>
    <row r="15" spans="1:47" s="2" customFormat="1" ht="15.75" customHeight="1">
      <c r="A15" s="159"/>
      <c r="B15" s="5" t="s">
        <v>3</v>
      </c>
      <c r="C15" s="159" t="s">
        <v>117</v>
      </c>
      <c r="D15" s="159"/>
      <c r="E15" s="159"/>
      <c r="F15" s="159"/>
      <c r="G15" s="159"/>
      <c r="H15" s="159" t="s">
        <v>118</v>
      </c>
      <c r="I15" s="159"/>
      <c r="J15" s="159"/>
      <c r="K15" s="159"/>
      <c r="L15" s="159"/>
      <c r="M15" s="159" t="s">
        <v>144</v>
      </c>
      <c r="N15" s="159"/>
      <c r="O15" s="159"/>
      <c r="P15" s="159"/>
      <c r="Q15" s="159"/>
      <c r="R15" s="159" t="s">
        <v>145</v>
      </c>
      <c r="S15" s="159"/>
      <c r="T15" s="159"/>
      <c r="U15" s="159"/>
      <c r="V15" s="159"/>
      <c r="W15" s="159" t="s">
        <v>146</v>
      </c>
      <c r="X15" s="159"/>
      <c r="Y15" s="159"/>
      <c r="Z15" s="159"/>
      <c r="AA15" s="159"/>
      <c r="AB15" s="159" t="s">
        <v>147</v>
      </c>
      <c r="AC15" s="159"/>
      <c r="AD15" s="159"/>
      <c r="AE15" s="159"/>
      <c r="AF15" s="159"/>
      <c r="AG15" s="159" t="s">
        <v>148</v>
      </c>
      <c r="AH15" s="159"/>
      <c r="AI15" s="159"/>
      <c r="AJ15" s="159"/>
      <c r="AK15" s="159"/>
      <c r="AL15" s="159" t="s">
        <v>184</v>
      </c>
      <c r="AM15" s="159"/>
      <c r="AN15" s="159"/>
      <c r="AO15" s="159"/>
      <c r="AP15" s="159"/>
      <c r="AR15" s="8">
        <v>14</v>
      </c>
      <c r="AS15" s="8" t="s">
        <v>63</v>
      </c>
      <c r="AT15" s="7" t="s">
        <v>180</v>
      </c>
      <c r="AU15"/>
    </row>
    <row r="16" spans="1:47" s="2" customFormat="1" ht="15.75" customHeight="1">
      <c r="A16" s="159">
        <v>1</v>
      </c>
      <c r="B16" s="159" t="s">
        <v>96</v>
      </c>
      <c r="C16" s="152" t="s">
        <v>41</v>
      </c>
      <c r="D16" s="150"/>
      <c r="E16" s="42" t="s">
        <v>133</v>
      </c>
      <c r="F16" s="150" t="s">
        <v>72</v>
      </c>
      <c r="G16" s="151"/>
      <c r="H16" s="152" t="s">
        <v>55</v>
      </c>
      <c r="I16" s="150"/>
      <c r="J16" s="42" t="s">
        <v>133</v>
      </c>
      <c r="K16" s="150" t="s">
        <v>78</v>
      </c>
      <c r="L16" s="151"/>
      <c r="M16" s="152" t="s">
        <v>44</v>
      </c>
      <c r="N16" s="150"/>
      <c r="O16" s="42" t="s">
        <v>133</v>
      </c>
      <c r="P16" s="150" t="s">
        <v>51</v>
      </c>
      <c r="Q16" s="151"/>
      <c r="R16" s="152" t="s">
        <v>46</v>
      </c>
      <c r="S16" s="150"/>
      <c r="T16" s="42" t="s">
        <v>133</v>
      </c>
      <c r="U16" s="150" t="s">
        <v>53</v>
      </c>
      <c r="V16" s="151"/>
      <c r="W16" s="152" t="s">
        <v>57</v>
      </c>
      <c r="X16" s="150"/>
      <c r="Y16" s="42" t="s">
        <v>133</v>
      </c>
      <c r="Z16" s="150" t="s">
        <v>73</v>
      </c>
      <c r="AA16" s="151"/>
      <c r="AB16" s="152" t="s">
        <v>77</v>
      </c>
      <c r="AC16" s="150"/>
      <c r="AD16" s="42" t="s">
        <v>133</v>
      </c>
      <c r="AE16" s="150" t="s">
        <v>79</v>
      </c>
      <c r="AF16" s="151"/>
      <c r="AG16" s="152" t="s">
        <v>84</v>
      </c>
      <c r="AH16" s="150"/>
      <c r="AI16" s="42" t="s">
        <v>133</v>
      </c>
      <c r="AJ16" s="150" t="s">
        <v>85</v>
      </c>
      <c r="AK16" s="151"/>
      <c r="AL16" s="152" t="s">
        <v>90</v>
      </c>
      <c r="AM16" s="150"/>
      <c r="AN16" s="42" t="s">
        <v>133</v>
      </c>
      <c r="AO16" s="150" t="s">
        <v>91</v>
      </c>
      <c r="AP16" s="151"/>
      <c r="AR16" s="8">
        <v>15</v>
      </c>
      <c r="AS16" s="8" t="s">
        <v>63</v>
      </c>
      <c r="AT16" s="7" t="s">
        <v>122</v>
      </c>
      <c r="AU16"/>
    </row>
    <row r="17" spans="1:47" s="2" customFormat="1" ht="15.75" customHeight="1">
      <c r="A17" s="159"/>
      <c r="B17" s="159"/>
      <c r="C17" s="155" t="str">
        <f>D4</f>
        <v>利府しらかし</v>
      </c>
      <c r="D17" s="153"/>
      <c r="E17" s="41" t="s">
        <v>42</v>
      </c>
      <c r="F17" s="153" t="str">
        <f>D5</f>
        <v>茂庭台</v>
      </c>
      <c r="G17" s="154"/>
      <c r="H17" s="155" t="str">
        <f>I4</f>
        <v>涌谷FC</v>
      </c>
      <c r="I17" s="153"/>
      <c r="J17" s="41" t="s">
        <v>42</v>
      </c>
      <c r="K17" s="153" t="str">
        <f>I5</f>
        <v>Ｔ Ｎ</v>
      </c>
      <c r="L17" s="154"/>
      <c r="M17" s="155" t="str">
        <f>N4</f>
        <v>槻木FC</v>
      </c>
      <c r="N17" s="153"/>
      <c r="O17" s="41" t="s">
        <v>42</v>
      </c>
      <c r="P17" s="153" t="str">
        <f>N5</f>
        <v>増田西</v>
      </c>
      <c r="Q17" s="154"/>
      <c r="R17" s="155" t="str">
        <f>S4</f>
        <v>REDEAST</v>
      </c>
      <c r="S17" s="153"/>
      <c r="T17" s="41" t="s">
        <v>42</v>
      </c>
      <c r="U17" s="153" t="str">
        <f>S5</f>
        <v>岩沼西</v>
      </c>
      <c r="V17" s="154"/>
      <c r="W17" s="155" t="str">
        <f>X4</f>
        <v>立   町</v>
      </c>
      <c r="X17" s="153"/>
      <c r="Y17" s="41" t="s">
        <v>42</v>
      </c>
      <c r="Z17" s="153" t="str">
        <f>X5</f>
        <v>やまもと</v>
      </c>
      <c r="AA17" s="154"/>
      <c r="AB17" s="155" t="str">
        <f>AC4</f>
        <v>おきの</v>
      </c>
      <c r="AC17" s="153"/>
      <c r="AD17" s="41" t="s">
        <v>42</v>
      </c>
      <c r="AE17" s="153" t="str">
        <f>AC5</f>
        <v>コバルトーレ</v>
      </c>
      <c r="AF17" s="154"/>
      <c r="AG17" s="155" t="str">
        <f>AH4</f>
        <v>FC ASK</v>
      </c>
      <c r="AH17" s="153"/>
      <c r="AI17" s="41" t="s">
        <v>42</v>
      </c>
      <c r="AJ17" s="153" t="str">
        <f>AH5</f>
        <v>KAMURI</v>
      </c>
      <c r="AK17" s="154"/>
      <c r="AL17" s="155" t="str">
        <f>AM4</f>
        <v>船迫FC</v>
      </c>
      <c r="AM17" s="153"/>
      <c r="AN17" s="41" t="s">
        <v>42</v>
      </c>
      <c r="AO17" s="153" t="str">
        <f>AM5</f>
        <v>松山FC</v>
      </c>
      <c r="AP17" s="154"/>
      <c r="AR17" s="8">
        <v>16</v>
      </c>
      <c r="AS17" s="8" t="s">
        <v>63</v>
      </c>
      <c r="AT17" s="7" t="s">
        <v>181</v>
      </c>
      <c r="AU17"/>
    </row>
    <row r="18" spans="1:47" s="2" customFormat="1" ht="15.75" customHeight="1">
      <c r="A18" s="159"/>
      <c r="B18" s="159"/>
      <c r="C18" s="158">
        <v>2</v>
      </c>
      <c r="D18" s="156"/>
      <c r="E18" s="46"/>
      <c r="F18" s="156">
        <v>5</v>
      </c>
      <c r="G18" s="157"/>
      <c r="H18" s="158">
        <v>2</v>
      </c>
      <c r="I18" s="156"/>
      <c r="J18" s="46"/>
      <c r="K18" s="156">
        <v>0</v>
      </c>
      <c r="L18" s="157"/>
      <c r="M18" s="158">
        <v>1</v>
      </c>
      <c r="N18" s="156"/>
      <c r="O18" s="46"/>
      <c r="P18" s="156">
        <v>0</v>
      </c>
      <c r="Q18" s="157"/>
      <c r="R18" s="158">
        <v>1</v>
      </c>
      <c r="S18" s="156"/>
      <c r="T18" s="46"/>
      <c r="U18" s="156">
        <v>1</v>
      </c>
      <c r="V18" s="157"/>
      <c r="W18" s="158">
        <v>1</v>
      </c>
      <c r="X18" s="156"/>
      <c r="Y18" s="46"/>
      <c r="Z18" s="156">
        <v>0</v>
      </c>
      <c r="AA18" s="157"/>
      <c r="AB18" s="158">
        <v>0</v>
      </c>
      <c r="AC18" s="156"/>
      <c r="AD18" s="46"/>
      <c r="AE18" s="156">
        <v>3</v>
      </c>
      <c r="AF18" s="157"/>
      <c r="AG18" s="158">
        <v>1</v>
      </c>
      <c r="AH18" s="156"/>
      <c r="AI18" s="46"/>
      <c r="AJ18" s="156">
        <v>2</v>
      </c>
      <c r="AK18" s="157"/>
      <c r="AL18" s="158">
        <v>4</v>
      </c>
      <c r="AM18" s="156"/>
      <c r="AN18" s="46"/>
      <c r="AO18" s="156">
        <v>2</v>
      </c>
      <c r="AP18" s="157"/>
      <c r="AR18" s="8">
        <v>17</v>
      </c>
      <c r="AS18" s="8" t="s">
        <v>112</v>
      </c>
      <c r="AT18" s="7" t="s">
        <v>140</v>
      </c>
      <c r="AU18"/>
    </row>
    <row r="19" spans="1:47" s="2" customFormat="1" ht="15.75" customHeight="1">
      <c r="A19" s="159">
        <v>2</v>
      </c>
      <c r="B19" s="159" t="s">
        <v>97</v>
      </c>
      <c r="C19" s="152" t="s">
        <v>74</v>
      </c>
      <c r="D19" s="150"/>
      <c r="E19" s="42" t="s">
        <v>168</v>
      </c>
      <c r="F19" s="150" t="s">
        <v>75</v>
      </c>
      <c r="G19" s="151"/>
      <c r="H19" s="152" t="s">
        <v>43</v>
      </c>
      <c r="I19" s="150"/>
      <c r="J19" s="42" t="s">
        <v>168</v>
      </c>
      <c r="K19" s="150" t="s">
        <v>50</v>
      </c>
      <c r="L19" s="151"/>
      <c r="M19" s="152" t="s">
        <v>45</v>
      </c>
      <c r="N19" s="150"/>
      <c r="O19" s="42" t="s">
        <v>168</v>
      </c>
      <c r="P19" s="150" t="s">
        <v>52</v>
      </c>
      <c r="Q19" s="151"/>
      <c r="R19" s="152" t="s">
        <v>47</v>
      </c>
      <c r="S19" s="150"/>
      <c r="T19" s="42" t="s">
        <v>168</v>
      </c>
      <c r="U19" s="150" t="s">
        <v>54</v>
      </c>
      <c r="V19" s="151"/>
      <c r="W19" s="152" t="s">
        <v>60</v>
      </c>
      <c r="X19" s="150"/>
      <c r="Y19" s="42" t="s">
        <v>168</v>
      </c>
      <c r="Z19" s="150" t="s">
        <v>61</v>
      </c>
      <c r="AA19" s="151"/>
      <c r="AB19" s="152" t="s">
        <v>81</v>
      </c>
      <c r="AC19" s="150"/>
      <c r="AD19" s="42" t="s">
        <v>168</v>
      </c>
      <c r="AE19" s="150" t="s">
        <v>82</v>
      </c>
      <c r="AF19" s="151"/>
      <c r="AG19" s="152" t="s">
        <v>87</v>
      </c>
      <c r="AH19" s="150"/>
      <c r="AI19" s="42" t="s">
        <v>168</v>
      </c>
      <c r="AJ19" s="150" t="s">
        <v>88</v>
      </c>
      <c r="AK19" s="151"/>
      <c r="AL19" s="152" t="s">
        <v>93</v>
      </c>
      <c r="AM19" s="150"/>
      <c r="AN19" s="42" t="s">
        <v>168</v>
      </c>
      <c r="AO19" s="150" t="s">
        <v>94</v>
      </c>
      <c r="AP19" s="151"/>
      <c r="AR19" s="8">
        <v>18</v>
      </c>
      <c r="AS19" s="8" t="s">
        <v>63</v>
      </c>
      <c r="AT19" s="7" t="s">
        <v>192</v>
      </c>
      <c r="AU19" s="7"/>
    </row>
    <row r="20" spans="1:47" s="2" customFormat="1" ht="15.75" customHeight="1">
      <c r="A20" s="159"/>
      <c r="B20" s="159"/>
      <c r="C20" s="155" t="str">
        <f>D9</f>
        <v>なかのFC</v>
      </c>
      <c r="D20" s="153"/>
      <c r="E20" s="41" t="s">
        <v>42</v>
      </c>
      <c r="F20" s="153" t="str">
        <f>D10</f>
        <v>三本木FC</v>
      </c>
      <c r="G20" s="154"/>
      <c r="H20" s="155" t="str">
        <f>I9</f>
        <v>富谷FC</v>
      </c>
      <c r="I20" s="153"/>
      <c r="J20" s="41" t="s">
        <v>42</v>
      </c>
      <c r="K20" s="153" t="str">
        <f>I10</f>
        <v>多賀城FCB</v>
      </c>
      <c r="L20" s="154"/>
      <c r="M20" s="155" t="str">
        <f>N9</f>
        <v>YMCA</v>
      </c>
      <c r="N20" s="153"/>
      <c r="O20" s="41" t="s">
        <v>42</v>
      </c>
      <c r="P20" s="153" t="str">
        <f>N10</f>
        <v>芦の口</v>
      </c>
      <c r="Q20" s="154"/>
      <c r="R20" s="155" t="str">
        <f>S9</f>
        <v>仙台中田</v>
      </c>
      <c r="S20" s="153"/>
      <c r="T20" s="41" t="s">
        <v>42</v>
      </c>
      <c r="U20" s="153" t="str">
        <f>S10</f>
        <v>鹿妻</v>
      </c>
      <c r="V20" s="154"/>
      <c r="W20" s="155" t="str">
        <f>X9</f>
        <v>インパルス</v>
      </c>
      <c r="X20" s="153"/>
      <c r="Y20" s="41" t="s">
        <v>42</v>
      </c>
      <c r="Z20" s="153" t="str">
        <f>X10</f>
        <v>ロングライフ</v>
      </c>
      <c r="AA20" s="154"/>
      <c r="AB20" s="155" t="str">
        <f>AC9</f>
        <v>アルコ</v>
      </c>
      <c r="AC20" s="153"/>
      <c r="AD20" s="41" t="s">
        <v>42</v>
      </c>
      <c r="AE20" s="153" t="str">
        <f>AC10</f>
        <v>東   六</v>
      </c>
      <c r="AF20" s="154"/>
      <c r="AG20" s="155" t="str">
        <f>AH9</f>
        <v>気仙沼</v>
      </c>
      <c r="AH20" s="153"/>
      <c r="AI20" s="41" t="s">
        <v>42</v>
      </c>
      <c r="AJ20" s="153" t="str">
        <f>AH10</f>
        <v>袋　原</v>
      </c>
      <c r="AK20" s="154"/>
      <c r="AL20" s="155" t="str">
        <f>AM9</f>
        <v>古城FC</v>
      </c>
      <c r="AM20" s="153"/>
      <c r="AN20" s="41" t="s">
        <v>42</v>
      </c>
      <c r="AO20" s="153" t="str">
        <f>AM10</f>
        <v>国   見</v>
      </c>
      <c r="AP20" s="154"/>
      <c r="AR20" s="8">
        <v>19</v>
      </c>
      <c r="AS20" s="8" t="s">
        <v>63</v>
      </c>
      <c r="AT20" s="7" t="s">
        <v>193</v>
      </c>
      <c r="AU20" s="7"/>
    </row>
    <row r="21" spans="1:47" s="2" customFormat="1" ht="15.75" customHeight="1">
      <c r="A21" s="159"/>
      <c r="B21" s="159"/>
      <c r="C21" s="158">
        <v>5</v>
      </c>
      <c r="D21" s="156"/>
      <c r="E21" s="46"/>
      <c r="F21" s="156">
        <v>1</v>
      </c>
      <c r="G21" s="157"/>
      <c r="H21" s="158">
        <v>0</v>
      </c>
      <c r="I21" s="156"/>
      <c r="J21" s="46"/>
      <c r="K21" s="156">
        <v>0</v>
      </c>
      <c r="L21" s="157"/>
      <c r="M21" s="158">
        <v>6</v>
      </c>
      <c r="N21" s="156"/>
      <c r="O21" s="46"/>
      <c r="P21" s="156">
        <v>0</v>
      </c>
      <c r="Q21" s="157"/>
      <c r="R21" s="158">
        <v>5</v>
      </c>
      <c r="S21" s="156"/>
      <c r="T21" s="46"/>
      <c r="U21" s="156">
        <v>0</v>
      </c>
      <c r="V21" s="157"/>
      <c r="W21" s="158">
        <v>1</v>
      </c>
      <c r="X21" s="156"/>
      <c r="Y21" s="46"/>
      <c r="Z21" s="156">
        <v>5</v>
      </c>
      <c r="AA21" s="157"/>
      <c r="AB21" s="158">
        <v>0</v>
      </c>
      <c r="AC21" s="156"/>
      <c r="AD21" s="46"/>
      <c r="AE21" s="156">
        <v>5</v>
      </c>
      <c r="AF21" s="157"/>
      <c r="AG21" s="158">
        <v>2</v>
      </c>
      <c r="AH21" s="156"/>
      <c r="AI21" s="46"/>
      <c r="AJ21" s="156">
        <v>5</v>
      </c>
      <c r="AK21" s="157"/>
      <c r="AL21" s="158">
        <v>1</v>
      </c>
      <c r="AM21" s="156"/>
      <c r="AN21" s="46"/>
      <c r="AO21" s="156">
        <v>2</v>
      </c>
      <c r="AP21" s="157"/>
      <c r="AR21" s="8">
        <v>20</v>
      </c>
      <c r="AS21" s="8" t="s">
        <v>63</v>
      </c>
      <c r="AT21" s="7" t="s">
        <v>194</v>
      </c>
      <c r="AU21" s="7"/>
    </row>
    <row r="22" spans="1:47" s="2" customFormat="1" ht="15.75" customHeight="1">
      <c r="A22" s="159">
        <v>3</v>
      </c>
      <c r="B22" s="159" t="s">
        <v>98</v>
      </c>
      <c r="C22" s="152" t="s">
        <v>0</v>
      </c>
      <c r="D22" s="150"/>
      <c r="E22" s="42" t="s">
        <v>170</v>
      </c>
      <c r="F22" s="150" t="s">
        <v>102</v>
      </c>
      <c r="G22" s="151"/>
      <c r="H22" s="152" t="s">
        <v>11</v>
      </c>
      <c r="I22" s="150"/>
      <c r="J22" s="42" t="s">
        <v>170</v>
      </c>
      <c r="K22" s="150" t="s">
        <v>78</v>
      </c>
      <c r="L22" s="151"/>
      <c r="M22" s="152" t="s">
        <v>17</v>
      </c>
      <c r="N22" s="150"/>
      <c r="O22" s="42" t="s">
        <v>170</v>
      </c>
      <c r="P22" s="150" t="s">
        <v>51</v>
      </c>
      <c r="Q22" s="151"/>
      <c r="R22" s="152" t="s">
        <v>23</v>
      </c>
      <c r="S22" s="150"/>
      <c r="T22" s="42" t="s">
        <v>170</v>
      </c>
      <c r="U22" s="150" t="s">
        <v>53</v>
      </c>
      <c r="V22" s="151"/>
      <c r="W22" s="152" t="s">
        <v>56</v>
      </c>
      <c r="X22" s="150"/>
      <c r="Y22" s="42" t="s">
        <v>170</v>
      </c>
      <c r="Z22" s="150" t="s">
        <v>58</v>
      </c>
      <c r="AA22" s="151"/>
      <c r="AB22" s="152" t="s">
        <v>76</v>
      </c>
      <c r="AC22" s="150"/>
      <c r="AD22" s="42" t="s">
        <v>170</v>
      </c>
      <c r="AE22" s="150" t="s">
        <v>79</v>
      </c>
      <c r="AF22" s="151"/>
      <c r="AG22" s="152" t="s">
        <v>83</v>
      </c>
      <c r="AH22" s="150"/>
      <c r="AI22" s="42" t="s">
        <v>170</v>
      </c>
      <c r="AJ22" s="150" t="s">
        <v>85</v>
      </c>
      <c r="AK22" s="151"/>
      <c r="AL22" s="152" t="s">
        <v>89</v>
      </c>
      <c r="AM22" s="150"/>
      <c r="AN22" s="42" t="s">
        <v>170</v>
      </c>
      <c r="AO22" s="150" t="s">
        <v>91</v>
      </c>
      <c r="AP22" s="151"/>
      <c r="AR22" s="8">
        <v>21</v>
      </c>
      <c r="AS22" s="8" t="s">
        <v>63</v>
      </c>
      <c r="AT22" s="7" t="s">
        <v>195</v>
      </c>
      <c r="AU22" s="7"/>
    </row>
    <row r="23" spans="1:47" s="2" customFormat="1" ht="15.75" customHeight="1">
      <c r="A23" s="159"/>
      <c r="B23" s="159"/>
      <c r="C23" s="155" t="str">
        <f>D3</f>
        <v>マリソル</v>
      </c>
      <c r="D23" s="153"/>
      <c r="E23" s="41" t="s">
        <v>42</v>
      </c>
      <c r="F23" s="153" t="str">
        <f>D5</f>
        <v>茂庭台</v>
      </c>
      <c r="G23" s="154"/>
      <c r="H23" s="155" t="str">
        <f>I3</f>
        <v>デュオFC</v>
      </c>
      <c r="I23" s="153"/>
      <c r="J23" s="41" t="s">
        <v>42</v>
      </c>
      <c r="K23" s="153" t="str">
        <f>I5</f>
        <v>Ｔ Ｎ</v>
      </c>
      <c r="L23" s="154"/>
      <c r="M23" s="155" t="str">
        <f>N3</f>
        <v>不二が丘</v>
      </c>
      <c r="N23" s="153"/>
      <c r="O23" s="41" t="s">
        <v>42</v>
      </c>
      <c r="P23" s="153" t="str">
        <f>N5</f>
        <v>増田西</v>
      </c>
      <c r="Q23" s="154"/>
      <c r="R23" s="155" t="str">
        <f>S3</f>
        <v>アバンSC</v>
      </c>
      <c r="S23" s="153"/>
      <c r="T23" s="41" t="s">
        <v>42</v>
      </c>
      <c r="U23" s="153" t="str">
        <f>S5</f>
        <v>岩沼西</v>
      </c>
      <c r="V23" s="154"/>
      <c r="W23" s="155" t="str">
        <f>X3</f>
        <v>増田FC</v>
      </c>
      <c r="X23" s="153"/>
      <c r="Y23" s="41" t="s">
        <v>42</v>
      </c>
      <c r="Z23" s="153" t="str">
        <f>X5</f>
        <v>やまもと</v>
      </c>
      <c r="AA23" s="154"/>
      <c r="AB23" s="155" t="str">
        <f>AC3</f>
        <v>FC中山</v>
      </c>
      <c r="AC23" s="153"/>
      <c r="AD23" s="41" t="s">
        <v>42</v>
      </c>
      <c r="AE23" s="153" t="str">
        <f>AC5</f>
        <v>コバルトーレ</v>
      </c>
      <c r="AF23" s="154"/>
      <c r="AG23" s="155" t="str">
        <f>AH3</f>
        <v>愛子SS</v>
      </c>
      <c r="AH23" s="153"/>
      <c r="AI23" s="41" t="s">
        <v>42</v>
      </c>
      <c r="AJ23" s="153" t="str">
        <f>AH5</f>
        <v>KAMURI</v>
      </c>
      <c r="AK23" s="154"/>
      <c r="AL23" s="155" t="str">
        <f>AM3</f>
        <v>古川SS</v>
      </c>
      <c r="AM23" s="153"/>
      <c r="AN23" s="41" t="s">
        <v>42</v>
      </c>
      <c r="AO23" s="153" t="str">
        <f>AM5</f>
        <v>松山FC</v>
      </c>
      <c r="AP23" s="154"/>
      <c r="AR23" s="8">
        <v>22</v>
      </c>
      <c r="AS23" s="8" t="s">
        <v>63</v>
      </c>
      <c r="AT23" s="7" t="s">
        <v>196</v>
      </c>
      <c r="AU23" s="7"/>
    </row>
    <row r="24" spans="1:47" s="2" customFormat="1" ht="15.75" customHeight="1">
      <c r="A24" s="159"/>
      <c r="B24" s="159"/>
      <c r="C24" s="158">
        <v>6</v>
      </c>
      <c r="D24" s="156"/>
      <c r="E24" s="46"/>
      <c r="F24" s="156">
        <v>1</v>
      </c>
      <c r="G24" s="157"/>
      <c r="H24" s="158">
        <v>5</v>
      </c>
      <c r="I24" s="156"/>
      <c r="J24" s="46"/>
      <c r="K24" s="156">
        <v>0</v>
      </c>
      <c r="L24" s="157"/>
      <c r="M24" s="158">
        <v>4</v>
      </c>
      <c r="N24" s="156"/>
      <c r="O24" s="46"/>
      <c r="P24" s="156">
        <v>3</v>
      </c>
      <c r="Q24" s="157"/>
      <c r="R24" s="158">
        <v>6</v>
      </c>
      <c r="S24" s="156"/>
      <c r="T24" s="46"/>
      <c r="U24" s="156">
        <v>1</v>
      </c>
      <c r="V24" s="157"/>
      <c r="W24" s="158">
        <v>3</v>
      </c>
      <c r="X24" s="156"/>
      <c r="Y24" s="46"/>
      <c r="Z24" s="156">
        <v>0</v>
      </c>
      <c r="AA24" s="157"/>
      <c r="AB24" s="158">
        <v>2</v>
      </c>
      <c r="AC24" s="156"/>
      <c r="AD24" s="46"/>
      <c r="AE24" s="156">
        <v>1</v>
      </c>
      <c r="AF24" s="157"/>
      <c r="AG24" s="158">
        <v>8</v>
      </c>
      <c r="AH24" s="156"/>
      <c r="AI24" s="46"/>
      <c r="AJ24" s="156">
        <v>0</v>
      </c>
      <c r="AK24" s="157"/>
      <c r="AL24" s="158">
        <v>5</v>
      </c>
      <c r="AM24" s="156"/>
      <c r="AN24" s="46"/>
      <c r="AO24" s="156">
        <v>0</v>
      </c>
      <c r="AP24" s="157"/>
      <c r="AR24" s="8">
        <v>23</v>
      </c>
      <c r="AS24" s="8" t="s">
        <v>65</v>
      </c>
      <c r="AT24" s="7" t="s">
        <v>197</v>
      </c>
      <c r="AU24" s="7"/>
    </row>
    <row r="25" spans="1:47" s="2" customFormat="1" ht="15.75" customHeight="1">
      <c r="A25" s="159">
        <v>4</v>
      </c>
      <c r="B25" s="159" t="s">
        <v>99</v>
      </c>
      <c r="C25" s="152" t="s">
        <v>49</v>
      </c>
      <c r="D25" s="150"/>
      <c r="E25" s="42" t="s">
        <v>169</v>
      </c>
      <c r="F25" s="150" t="s">
        <v>104</v>
      </c>
      <c r="G25" s="151"/>
      <c r="H25" s="152" t="s">
        <v>14</v>
      </c>
      <c r="I25" s="150"/>
      <c r="J25" s="42" t="s">
        <v>169</v>
      </c>
      <c r="K25" s="150" t="s">
        <v>50</v>
      </c>
      <c r="L25" s="151"/>
      <c r="M25" s="152" t="s">
        <v>20</v>
      </c>
      <c r="N25" s="150"/>
      <c r="O25" s="42" t="s">
        <v>169</v>
      </c>
      <c r="P25" s="150" t="s">
        <v>52</v>
      </c>
      <c r="Q25" s="151"/>
      <c r="R25" s="152" t="s">
        <v>26</v>
      </c>
      <c r="S25" s="150"/>
      <c r="T25" s="42" t="s">
        <v>169</v>
      </c>
      <c r="U25" s="150" t="s">
        <v>54</v>
      </c>
      <c r="V25" s="151"/>
      <c r="W25" s="152" t="s">
        <v>59</v>
      </c>
      <c r="X25" s="150"/>
      <c r="Y25" s="42" t="s">
        <v>169</v>
      </c>
      <c r="Z25" s="150" t="s">
        <v>105</v>
      </c>
      <c r="AA25" s="151"/>
      <c r="AB25" s="152" t="s">
        <v>80</v>
      </c>
      <c r="AC25" s="150"/>
      <c r="AD25" s="42" t="s">
        <v>169</v>
      </c>
      <c r="AE25" s="150" t="s">
        <v>82</v>
      </c>
      <c r="AF25" s="151"/>
      <c r="AG25" s="152" t="s">
        <v>86</v>
      </c>
      <c r="AH25" s="150"/>
      <c r="AI25" s="42" t="s">
        <v>169</v>
      </c>
      <c r="AJ25" s="150" t="s">
        <v>88</v>
      </c>
      <c r="AK25" s="151"/>
      <c r="AL25" s="152" t="s">
        <v>92</v>
      </c>
      <c r="AM25" s="150"/>
      <c r="AN25" s="42" t="s">
        <v>169</v>
      </c>
      <c r="AO25" s="150" t="s">
        <v>94</v>
      </c>
      <c r="AP25" s="151"/>
      <c r="AR25" s="8">
        <v>24</v>
      </c>
      <c r="AS25" s="8" t="s">
        <v>63</v>
      </c>
      <c r="AT25" s="7" t="s">
        <v>198</v>
      </c>
      <c r="AU25" s="7"/>
    </row>
    <row r="26" spans="1:47" s="2" customFormat="1" ht="15.75" customHeight="1">
      <c r="A26" s="159"/>
      <c r="B26" s="159"/>
      <c r="C26" s="155" t="str">
        <f>D8</f>
        <v>青山FC</v>
      </c>
      <c r="D26" s="153"/>
      <c r="E26" s="41" t="s">
        <v>42</v>
      </c>
      <c r="F26" s="153" t="str">
        <f>D10</f>
        <v>三本木FC</v>
      </c>
      <c r="G26" s="154"/>
      <c r="H26" s="155" t="str">
        <f>I8</f>
        <v>大野田</v>
      </c>
      <c r="I26" s="153"/>
      <c r="J26" s="41" t="s">
        <v>42</v>
      </c>
      <c r="K26" s="153" t="str">
        <f>I10</f>
        <v>多賀城FCB</v>
      </c>
      <c r="L26" s="154"/>
      <c r="M26" s="155" t="str">
        <f>N8</f>
        <v>あすなろ</v>
      </c>
      <c r="N26" s="153"/>
      <c r="O26" s="41" t="s">
        <v>42</v>
      </c>
      <c r="P26" s="153" t="str">
        <f>N10</f>
        <v>芦の口</v>
      </c>
      <c r="Q26" s="154"/>
      <c r="R26" s="155" t="str">
        <f>S8</f>
        <v>FC白石</v>
      </c>
      <c r="S26" s="153"/>
      <c r="T26" s="41" t="s">
        <v>42</v>
      </c>
      <c r="U26" s="153" t="str">
        <f>S10</f>
        <v>鹿妻</v>
      </c>
      <c r="V26" s="154"/>
      <c r="W26" s="155" t="str">
        <f>X8</f>
        <v>鹿折FC</v>
      </c>
      <c r="X26" s="153"/>
      <c r="Y26" s="41" t="s">
        <v>42</v>
      </c>
      <c r="Z26" s="153" t="str">
        <f>X10</f>
        <v>ロングライフ</v>
      </c>
      <c r="AA26" s="154"/>
      <c r="AB26" s="155" t="str">
        <f>AC8</f>
        <v>北　六</v>
      </c>
      <c r="AC26" s="153"/>
      <c r="AD26" s="41" t="s">
        <v>42</v>
      </c>
      <c r="AE26" s="153" t="str">
        <f>AC10</f>
        <v>東   六</v>
      </c>
      <c r="AF26" s="154"/>
      <c r="AG26" s="155" t="str">
        <f>AH8</f>
        <v>釜SSS</v>
      </c>
      <c r="AH26" s="153"/>
      <c r="AI26" s="41" t="s">
        <v>42</v>
      </c>
      <c r="AJ26" s="153" t="str">
        <f>AH10</f>
        <v>袋　原</v>
      </c>
      <c r="AK26" s="154"/>
      <c r="AL26" s="155" t="str">
        <f>AM8</f>
        <v>高   砂</v>
      </c>
      <c r="AM26" s="153"/>
      <c r="AN26" s="41" t="s">
        <v>42</v>
      </c>
      <c r="AO26" s="153" t="str">
        <f>AM10</f>
        <v>国   見</v>
      </c>
      <c r="AP26" s="154"/>
      <c r="AR26" s="8">
        <v>25</v>
      </c>
      <c r="AS26" s="8" t="s">
        <v>63</v>
      </c>
      <c r="AT26" s="7" t="s">
        <v>199</v>
      </c>
      <c r="AU26" s="7"/>
    </row>
    <row r="27" spans="1:47" s="2" customFormat="1" ht="15.75" customHeight="1">
      <c r="A27" s="159"/>
      <c r="B27" s="159"/>
      <c r="C27" s="158">
        <v>4</v>
      </c>
      <c r="D27" s="156"/>
      <c r="E27" s="46"/>
      <c r="F27" s="156">
        <v>0</v>
      </c>
      <c r="G27" s="157"/>
      <c r="H27" s="158">
        <v>2</v>
      </c>
      <c r="I27" s="156"/>
      <c r="J27" s="46"/>
      <c r="K27" s="156">
        <v>0</v>
      </c>
      <c r="L27" s="157"/>
      <c r="M27" s="158">
        <v>6</v>
      </c>
      <c r="N27" s="156"/>
      <c r="O27" s="46"/>
      <c r="P27" s="156">
        <v>0</v>
      </c>
      <c r="Q27" s="157"/>
      <c r="R27" s="158">
        <v>2</v>
      </c>
      <c r="S27" s="156"/>
      <c r="T27" s="46"/>
      <c r="U27" s="156">
        <v>2</v>
      </c>
      <c r="V27" s="157"/>
      <c r="W27" s="158">
        <v>5</v>
      </c>
      <c r="X27" s="156"/>
      <c r="Y27" s="46"/>
      <c r="Z27" s="156">
        <v>2</v>
      </c>
      <c r="AA27" s="157"/>
      <c r="AB27" s="158">
        <v>2</v>
      </c>
      <c r="AC27" s="156"/>
      <c r="AD27" s="46"/>
      <c r="AE27" s="156">
        <v>0</v>
      </c>
      <c r="AF27" s="157"/>
      <c r="AG27" s="158">
        <v>11</v>
      </c>
      <c r="AH27" s="156"/>
      <c r="AI27" s="46"/>
      <c r="AJ27" s="156">
        <v>0</v>
      </c>
      <c r="AK27" s="157"/>
      <c r="AL27" s="158">
        <v>3</v>
      </c>
      <c r="AM27" s="156"/>
      <c r="AN27" s="46"/>
      <c r="AO27" s="156">
        <v>1</v>
      </c>
      <c r="AP27" s="157"/>
      <c r="AR27" s="8">
        <v>26</v>
      </c>
      <c r="AS27" s="8" t="s">
        <v>63</v>
      </c>
      <c r="AT27" s="7" t="s">
        <v>200</v>
      </c>
      <c r="AU27" s="7"/>
    </row>
    <row r="28" spans="1:47" s="2" customFormat="1" ht="15.75" customHeight="1">
      <c r="A28" s="159">
        <v>5</v>
      </c>
      <c r="B28" s="159" t="s">
        <v>100</v>
      </c>
      <c r="C28" s="152" t="s">
        <v>48</v>
      </c>
      <c r="D28" s="150"/>
      <c r="E28" s="42" t="s">
        <v>172</v>
      </c>
      <c r="F28" s="150" t="s">
        <v>103</v>
      </c>
      <c r="G28" s="151"/>
      <c r="H28" s="152" t="s">
        <v>11</v>
      </c>
      <c r="I28" s="150"/>
      <c r="J28" s="42" t="s">
        <v>172</v>
      </c>
      <c r="K28" s="150" t="s">
        <v>55</v>
      </c>
      <c r="L28" s="151"/>
      <c r="M28" s="152" t="s">
        <v>17</v>
      </c>
      <c r="N28" s="150"/>
      <c r="O28" s="42" t="s">
        <v>172</v>
      </c>
      <c r="P28" s="150" t="s">
        <v>44</v>
      </c>
      <c r="Q28" s="151"/>
      <c r="R28" s="152" t="s">
        <v>23</v>
      </c>
      <c r="S28" s="150"/>
      <c r="T28" s="42" t="s">
        <v>172</v>
      </c>
      <c r="U28" s="150" t="s">
        <v>46</v>
      </c>
      <c r="V28" s="151"/>
      <c r="W28" s="152" t="s">
        <v>56</v>
      </c>
      <c r="X28" s="150"/>
      <c r="Y28" s="42" t="s">
        <v>172</v>
      </c>
      <c r="Z28" s="150" t="s">
        <v>57</v>
      </c>
      <c r="AA28" s="151"/>
      <c r="AB28" s="152" t="s">
        <v>76</v>
      </c>
      <c r="AC28" s="150"/>
      <c r="AD28" s="42" t="s">
        <v>172</v>
      </c>
      <c r="AE28" s="150" t="s">
        <v>77</v>
      </c>
      <c r="AF28" s="151"/>
      <c r="AG28" s="152" t="s">
        <v>83</v>
      </c>
      <c r="AH28" s="150"/>
      <c r="AI28" s="42" t="s">
        <v>172</v>
      </c>
      <c r="AJ28" s="150" t="s">
        <v>84</v>
      </c>
      <c r="AK28" s="151"/>
      <c r="AL28" s="152" t="s">
        <v>89</v>
      </c>
      <c r="AM28" s="150"/>
      <c r="AN28" s="42" t="s">
        <v>172</v>
      </c>
      <c r="AO28" s="150" t="s">
        <v>90</v>
      </c>
      <c r="AP28" s="151"/>
      <c r="AR28" s="8">
        <v>27</v>
      </c>
      <c r="AS28" s="8" t="s">
        <v>113</v>
      </c>
      <c r="AT28" s="7" t="s">
        <v>182</v>
      </c>
      <c r="AU28" s="7"/>
    </row>
    <row r="29" spans="1:47" s="2" customFormat="1" ht="15.75" customHeight="1">
      <c r="A29" s="159"/>
      <c r="B29" s="159"/>
      <c r="C29" s="155" t="str">
        <f>D3</f>
        <v>マリソル</v>
      </c>
      <c r="D29" s="153"/>
      <c r="E29" s="41" t="s">
        <v>42</v>
      </c>
      <c r="F29" s="153" t="str">
        <f>D4</f>
        <v>利府しらかし</v>
      </c>
      <c r="G29" s="154"/>
      <c r="H29" s="155" t="str">
        <f>I3</f>
        <v>デュオFC</v>
      </c>
      <c r="I29" s="153"/>
      <c r="J29" s="41" t="s">
        <v>42</v>
      </c>
      <c r="K29" s="153" t="str">
        <f>I4</f>
        <v>涌谷FC</v>
      </c>
      <c r="L29" s="154"/>
      <c r="M29" s="155" t="str">
        <f>N3</f>
        <v>不二が丘</v>
      </c>
      <c r="N29" s="153"/>
      <c r="O29" s="41" t="s">
        <v>42</v>
      </c>
      <c r="P29" s="153" t="str">
        <f>N4</f>
        <v>槻木FC</v>
      </c>
      <c r="Q29" s="154"/>
      <c r="R29" s="155" t="str">
        <f>S3</f>
        <v>アバンSC</v>
      </c>
      <c r="S29" s="153"/>
      <c r="T29" s="41" t="s">
        <v>42</v>
      </c>
      <c r="U29" s="153" t="str">
        <f>S4</f>
        <v>REDEAST</v>
      </c>
      <c r="V29" s="154"/>
      <c r="W29" s="155" t="str">
        <f>X3</f>
        <v>増田FC</v>
      </c>
      <c r="X29" s="153"/>
      <c r="Y29" s="41" t="s">
        <v>42</v>
      </c>
      <c r="Z29" s="153" t="str">
        <f>X4</f>
        <v>立   町</v>
      </c>
      <c r="AA29" s="154"/>
      <c r="AB29" s="155" t="str">
        <f>AC3</f>
        <v>FC中山</v>
      </c>
      <c r="AC29" s="153"/>
      <c r="AD29" s="41" t="s">
        <v>42</v>
      </c>
      <c r="AE29" s="153" t="str">
        <f>AC4</f>
        <v>おきの</v>
      </c>
      <c r="AF29" s="154"/>
      <c r="AG29" s="155" t="str">
        <f>AH3</f>
        <v>愛子SS</v>
      </c>
      <c r="AH29" s="153"/>
      <c r="AI29" s="41" t="s">
        <v>42</v>
      </c>
      <c r="AJ29" s="153" t="str">
        <f>AH4</f>
        <v>FC ASK</v>
      </c>
      <c r="AK29" s="154"/>
      <c r="AL29" s="155" t="str">
        <f>AM3</f>
        <v>古川SS</v>
      </c>
      <c r="AM29" s="153"/>
      <c r="AN29" s="41" t="s">
        <v>42</v>
      </c>
      <c r="AO29" s="153" t="str">
        <f>AM4</f>
        <v>船迫FC</v>
      </c>
      <c r="AP29" s="154"/>
      <c r="AR29" s="8">
        <v>28</v>
      </c>
      <c r="AS29" s="8" t="s">
        <v>63</v>
      </c>
      <c r="AT29" s="7" t="s">
        <v>123</v>
      </c>
      <c r="AU29" s="7"/>
    </row>
    <row r="30" spans="1:47" s="2" customFormat="1" ht="15.75" customHeight="1">
      <c r="A30" s="159"/>
      <c r="B30" s="159"/>
      <c r="C30" s="158">
        <v>4</v>
      </c>
      <c r="D30" s="156"/>
      <c r="E30" s="46"/>
      <c r="F30" s="156">
        <v>2</v>
      </c>
      <c r="G30" s="157"/>
      <c r="H30" s="158">
        <v>6</v>
      </c>
      <c r="I30" s="156"/>
      <c r="J30" s="46"/>
      <c r="K30" s="156">
        <v>1</v>
      </c>
      <c r="L30" s="157"/>
      <c r="M30" s="158">
        <v>0</v>
      </c>
      <c r="N30" s="156"/>
      <c r="O30" s="46"/>
      <c r="P30" s="156">
        <v>0</v>
      </c>
      <c r="Q30" s="157"/>
      <c r="R30" s="158">
        <v>2</v>
      </c>
      <c r="S30" s="156"/>
      <c r="T30" s="46"/>
      <c r="U30" s="156">
        <v>0</v>
      </c>
      <c r="V30" s="157"/>
      <c r="W30" s="158">
        <v>6</v>
      </c>
      <c r="X30" s="156"/>
      <c r="Y30" s="46"/>
      <c r="Z30" s="156">
        <v>0</v>
      </c>
      <c r="AA30" s="157"/>
      <c r="AB30" s="158">
        <v>6</v>
      </c>
      <c r="AC30" s="156"/>
      <c r="AD30" s="46"/>
      <c r="AE30" s="156">
        <v>0</v>
      </c>
      <c r="AF30" s="157"/>
      <c r="AG30" s="158">
        <v>1</v>
      </c>
      <c r="AH30" s="156"/>
      <c r="AI30" s="46"/>
      <c r="AJ30" s="156">
        <v>0</v>
      </c>
      <c r="AK30" s="157"/>
      <c r="AL30" s="158">
        <v>2</v>
      </c>
      <c r="AM30" s="156"/>
      <c r="AN30" s="46"/>
      <c r="AO30" s="156">
        <v>0</v>
      </c>
      <c r="AP30" s="157"/>
      <c r="AR30" s="8">
        <v>29</v>
      </c>
      <c r="AS30" s="8" t="s">
        <v>63</v>
      </c>
      <c r="AT30" s="7" t="s">
        <v>175</v>
      </c>
      <c r="AU30" s="7"/>
    </row>
    <row r="31" spans="1:47" s="2" customFormat="1" ht="15.75" customHeight="1">
      <c r="A31" s="159">
        <v>6</v>
      </c>
      <c r="B31" s="159" t="s">
        <v>101</v>
      </c>
      <c r="C31" s="152" t="s">
        <v>49</v>
      </c>
      <c r="D31" s="150"/>
      <c r="E31" s="42" t="s">
        <v>171</v>
      </c>
      <c r="F31" s="150" t="s">
        <v>107</v>
      </c>
      <c r="G31" s="151"/>
      <c r="H31" s="152" t="s">
        <v>14</v>
      </c>
      <c r="I31" s="150"/>
      <c r="J31" s="42" t="s">
        <v>171</v>
      </c>
      <c r="K31" s="150" t="s">
        <v>43</v>
      </c>
      <c r="L31" s="151"/>
      <c r="M31" s="152" t="s">
        <v>20</v>
      </c>
      <c r="N31" s="150"/>
      <c r="O31" s="42" t="s">
        <v>171</v>
      </c>
      <c r="P31" s="150" t="s">
        <v>45</v>
      </c>
      <c r="Q31" s="151"/>
      <c r="R31" s="152" t="s">
        <v>26</v>
      </c>
      <c r="S31" s="150"/>
      <c r="T31" s="42" t="s">
        <v>171</v>
      </c>
      <c r="U31" s="150" t="s">
        <v>47</v>
      </c>
      <c r="V31" s="151"/>
      <c r="W31" s="152" t="s">
        <v>59</v>
      </c>
      <c r="X31" s="150"/>
      <c r="Y31" s="42" t="s">
        <v>171</v>
      </c>
      <c r="Z31" s="150" t="s">
        <v>108</v>
      </c>
      <c r="AA31" s="151"/>
      <c r="AB31" s="152" t="s">
        <v>80</v>
      </c>
      <c r="AC31" s="150"/>
      <c r="AD31" s="42" t="s">
        <v>171</v>
      </c>
      <c r="AE31" s="150" t="s">
        <v>81</v>
      </c>
      <c r="AF31" s="151"/>
      <c r="AG31" s="152" t="s">
        <v>86</v>
      </c>
      <c r="AH31" s="150"/>
      <c r="AI31" s="42" t="s">
        <v>171</v>
      </c>
      <c r="AJ31" s="150" t="s">
        <v>87</v>
      </c>
      <c r="AK31" s="151"/>
      <c r="AL31" s="152" t="s">
        <v>92</v>
      </c>
      <c r="AM31" s="150"/>
      <c r="AN31" s="42" t="s">
        <v>171</v>
      </c>
      <c r="AO31" s="150" t="s">
        <v>93</v>
      </c>
      <c r="AP31" s="151"/>
      <c r="AR31" s="8">
        <v>30</v>
      </c>
      <c r="AS31" s="8" t="s">
        <v>63</v>
      </c>
      <c r="AT31" s="7" t="s">
        <v>174</v>
      </c>
      <c r="AU31"/>
    </row>
    <row r="32" spans="1:47" s="2" customFormat="1" ht="15.75" customHeight="1">
      <c r="A32" s="159"/>
      <c r="B32" s="159"/>
      <c r="C32" s="155" t="str">
        <f>D8</f>
        <v>青山FC</v>
      </c>
      <c r="D32" s="153"/>
      <c r="E32" s="41" t="s">
        <v>42</v>
      </c>
      <c r="F32" s="153" t="str">
        <f>D9</f>
        <v>なかのFC</v>
      </c>
      <c r="G32" s="154"/>
      <c r="H32" s="155" t="str">
        <f>I8</f>
        <v>大野田</v>
      </c>
      <c r="I32" s="153"/>
      <c r="J32" s="41" t="s">
        <v>42</v>
      </c>
      <c r="K32" s="153" t="str">
        <f>I9</f>
        <v>富谷FC</v>
      </c>
      <c r="L32" s="154"/>
      <c r="M32" s="155" t="str">
        <f>N8</f>
        <v>あすなろ</v>
      </c>
      <c r="N32" s="153"/>
      <c r="O32" s="41" t="s">
        <v>42</v>
      </c>
      <c r="P32" s="153" t="str">
        <f>N9</f>
        <v>YMCA</v>
      </c>
      <c r="Q32" s="154"/>
      <c r="R32" s="155" t="str">
        <f>S8</f>
        <v>FC白石</v>
      </c>
      <c r="S32" s="153"/>
      <c r="T32" s="41" t="s">
        <v>42</v>
      </c>
      <c r="U32" s="153" t="str">
        <f>S9</f>
        <v>仙台中田</v>
      </c>
      <c r="V32" s="154"/>
      <c r="W32" s="155" t="str">
        <f>X8</f>
        <v>鹿折FC</v>
      </c>
      <c r="X32" s="153"/>
      <c r="Y32" s="41" t="s">
        <v>42</v>
      </c>
      <c r="Z32" s="153" t="str">
        <f>X9</f>
        <v>インパルス</v>
      </c>
      <c r="AA32" s="154"/>
      <c r="AB32" s="155" t="str">
        <f>AC8</f>
        <v>北　六</v>
      </c>
      <c r="AC32" s="153"/>
      <c r="AD32" s="41" t="s">
        <v>42</v>
      </c>
      <c r="AE32" s="153" t="str">
        <f>AC9</f>
        <v>アルコ</v>
      </c>
      <c r="AF32" s="154"/>
      <c r="AG32" s="155" t="str">
        <f>AH8</f>
        <v>釜SSS</v>
      </c>
      <c r="AH32" s="153"/>
      <c r="AI32" s="41" t="s">
        <v>42</v>
      </c>
      <c r="AJ32" s="153" t="str">
        <f>AH9</f>
        <v>気仙沼</v>
      </c>
      <c r="AK32" s="154"/>
      <c r="AL32" s="155" t="str">
        <f>AM8</f>
        <v>高   砂</v>
      </c>
      <c r="AM32" s="153"/>
      <c r="AN32" s="41" t="s">
        <v>42</v>
      </c>
      <c r="AO32" s="153" t="str">
        <f>AM9</f>
        <v>古城FC</v>
      </c>
      <c r="AP32" s="154"/>
      <c r="AR32" s="8">
        <v>31</v>
      </c>
      <c r="AS32" s="8" t="s">
        <v>114</v>
      </c>
      <c r="AT32" s="7" t="s">
        <v>206</v>
      </c>
      <c r="AU32"/>
    </row>
    <row r="33" spans="1:47" s="2" customFormat="1" ht="15.75" customHeight="1">
      <c r="A33" s="159"/>
      <c r="B33" s="159"/>
      <c r="C33" s="158">
        <v>3</v>
      </c>
      <c r="D33" s="156"/>
      <c r="E33" s="46"/>
      <c r="F33" s="156">
        <v>0</v>
      </c>
      <c r="G33" s="157"/>
      <c r="H33" s="158">
        <v>2</v>
      </c>
      <c r="I33" s="156"/>
      <c r="J33" s="46"/>
      <c r="K33" s="156">
        <v>1</v>
      </c>
      <c r="L33" s="157"/>
      <c r="M33" s="158">
        <v>0</v>
      </c>
      <c r="N33" s="156"/>
      <c r="O33" s="46"/>
      <c r="P33" s="156">
        <v>1</v>
      </c>
      <c r="Q33" s="157"/>
      <c r="R33" s="158">
        <v>1</v>
      </c>
      <c r="S33" s="156"/>
      <c r="T33" s="46"/>
      <c r="U33" s="156">
        <v>4</v>
      </c>
      <c r="V33" s="157"/>
      <c r="W33" s="158">
        <v>3</v>
      </c>
      <c r="X33" s="156"/>
      <c r="Y33" s="46"/>
      <c r="Z33" s="156">
        <v>4</v>
      </c>
      <c r="AA33" s="157"/>
      <c r="AB33" s="158">
        <v>2</v>
      </c>
      <c r="AC33" s="156"/>
      <c r="AD33" s="46"/>
      <c r="AE33" s="156">
        <v>0</v>
      </c>
      <c r="AF33" s="157"/>
      <c r="AG33" s="158">
        <v>6</v>
      </c>
      <c r="AH33" s="156"/>
      <c r="AI33" s="46"/>
      <c r="AJ33" s="156">
        <v>1</v>
      </c>
      <c r="AK33" s="157"/>
      <c r="AL33" s="158">
        <v>1</v>
      </c>
      <c r="AM33" s="156"/>
      <c r="AN33" s="46"/>
      <c r="AO33" s="156">
        <v>3</v>
      </c>
      <c r="AP33" s="157"/>
      <c r="AR33" s="8">
        <v>32</v>
      </c>
      <c r="AS33" s="8" t="s">
        <v>63</v>
      </c>
      <c r="AT33" s="7" t="s">
        <v>202</v>
      </c>
      <c r="AU33"/>
    </row>
    <row r="34" spans="44:47" ht="15.75" customHeight="1">
      <c r="AR34" s="8">
        <v>33</v>
      </c>
      <c r="AS34" s="8" t="s">
        <v>63</v>
      </c>
      <c r="AT34" s="7" t="s">
        <v>204</v>
      </c>
      <c r="AU34"/>
    </row>
    <row r="35" spans="44:47" ht="13.5">
      <c r="AR35" s="8">
        <v>34</v>
      </c>
      <c r="AS35" s="8" t="s">
        <v>63</v>
      </c>
      <c r="AT35" s="7" t="s">
        <v>124</v>
      </c>
      <c r="AU35"/>
    </row>
    <row r="36" spans="44:47" ht="13.5">
      <c r="AR36" s="8">
        <v>35</v>
      </c>
      <c r="AS36" s="8" t="s">
        <v>115</v>
      </c>
      <c r="AT36" s="7" t="s">
        <v>185</v>
      </c>
      <c r="AU36"/>
    </row>
    <row r="37" spans="44:47" ht="13.5">
      <c r="AR37" s="8">
        <v>36</v>
      </c>
      <c r="AS37" s="8" t="s">
        <v>63</v>
      </c>
      <c r="AT37" s="7" t="s">
        <v>186</v>
      </c>
      <c r="AU37"/>
    </row>
    <row r="38" spans="44:47" ht="13.5">
      <c r="AR38" s="8">
        <v>37</v>
      </c>
      <c r="AS38" s="8" t="s">
        <v>63</v>
      </c>
      <c r="AT38" s="7" t="s">
        <v>187</v>
      </c>
      <c r="AU38"/>
    </row>
    <row r="39" spans="44:47" ht="13.5">
      <c r="AR39" s="8">
        <v>38</v>
      </c>
      <c r="AS39" s="8" t="s">
        <v>63</v>
      </c>
      <c r="AT39" s="7" t="s">
        <v>188</v>
      </c>
      <c r="AU39"/>
    </row>
    <row r="40" spans="44:47" ht="13.5">
      <c r="AR40" s="8">
        <v>39</v>
      </c>
      <c r="AS40" s="8" t="s">
        <v>116</v>
      </c>
      <c r="AT40" s="7" t="s">
        <v>141</v>
      </c>
      <c r="AU40"/>
    </row>
    <row r="41" spans="44:47" ht="13.5">
      <c r="AR41" s="8">
        <v>40</v>
      </c>
      <c r="AS41" s="8" t="s">
        <v>63</v>
      </c>
      <c r="AT41" s="7" t="s">
        <v>205</v>
      </c>
      <c r="AU41"/>
    </row>
    <row r="42" spans="44:47" ht="13.5">
      <c r="AR42" s="8">
        <v>41</v>
      </c>
      <c r="AS42" s="1" t="s">
        <v>95</v>
      </c>
      <c r="AT42" s="7" t="s">
        <v>134</v>
      </c>
      <c r="AU42"/>
    </row>
    <row r="43" spans="44:47" ht="13.5">
      <c r="AR43" s="8">
        <v>42</v>
      </c>
      <c r="AS43" s="1" t="s">
        <v>95</v>
      </c>
      <c r="AT43" s="7" t="s">
        <v>137</v>
      </c>
      <c r="AU43"/>
    </row>
    <row r="44" spans="44:47" ht="13.5">
      <c r="AR44" s="8">
        <v>43</v>
      </c>
      <c r="AS44" s="1" t="s">
        <v>95</v>
      </c>
      <c r="AT44" s="7" t="s">
        <v>149</v>
      </c>
      <c r="AU44"/>
    </row>
    <row r="45" spans="44:47" ht="13.5">
      <c r="AR45" s="8">
        <v>44</v>
      </c>
      <c r="AS45" s="1" t="s">
        <v>95</v>
      </c>
      <c r="AT45" s="7" t="s">
        <v>152</v>
      </c>
      <c r="AU45"/>
    </row>
    <row r="46" spans="44:47" ht="13.5">
      <c r="AR46" s="8">
        <v>45</v>
      </c>
      <c r="AS46" s="1" t="s">
        <v>95</v>
      </c>
      <c r="AT46" s="7" t="s">
        <v>139</v>
      </c>
      <c r="AU46"/>
    </row>
    <row r="47" spans="44:47" ht="13.5">
      <c r="AR47" s="8">
        <v>46</v>
      </c>
      <c r="AS47" s="1" t="s">
        <v>95</v>
      </c>
      <c r="AT47" s="7" t="s">
        <v>150</v>
      </c>
      <c r="AU47"/>
    </row>
    <row r="48" spans="44:47" ht="13.5">
      <c r="AR48" s="8">
        <v>47</v>
      </c>
      <c r="AS48" s="1" t="s">
        <v>95</v>
      </c>
      <c r="AT48" s="7" t="s">
        <v>119</v>
      </c>
      <c r="AU48"/>
    </row>
    <row r="49" spans="44:47" ht="13.5">
      <c r="AR49" s="8">
        <v>48</v>
      </c>
      <c r="AS49" s="1" t="s">
        <v>95</v>
      </c>
      <c r="AT49" s="7" t="s">
        <v>151</v>
      </c>
      <c r="AU49"/>
    </row>
  </sheetData>
  <sheetProtection/>
  <mergeCells count="382">
    <mergeCell ref="M2:Q2"/>
    <mergeCell ref="N5:Q5"/>
    <mergeCell ref="AM10:AP10"/>
    <mergeCell ref="AM3:AP3"/>
    <mergeCell ref="AM4:AP4"/>
    <mergeCell ref="AM5:AP5"/>
    <mergeCell ref="AM9:AP9"/>
    <mergeCell ref="AM8:AP8"/>
    <mergeCell ref="AL7:AP7"/>
    <mergeCell ref="AG7:AK7"/>
    <mergeCell ref="N4:Q4"/>
    <mergeCell ref="M7:Q7"/>
    <mergeCell ref="AH3:AK3"/>
    <mergeCell ref="AC4:AF4"/>
    <mergeCell ref="S3:V3"/>
    <mergeCell ref="S4:V4"/>
    <mergeCell ref="X3:AA3"/>
    <mergeCell ref="X4:AA4"/>
    <mergeCell ref="AH4:AK4"/>
    <mergeCell ref="AC3:AF3"/>
    <mergeCell ref="R2:V2"/>
    <mergeCell ref="AG2:AK2"/>
    <mergeCell ref="C2:G2"/>
    <mergeCell ref="H14:L14"/>
    <mergeCell ref="W2:AA2"/>
    <mergeCell ref="D3:G3"/>
    <mergeCell ref="D4:G4"/>
    <mergeCell ref="D5:G5"/>
    <mergeCell ref="D8:G8"/>
    <mergeCell ref="W7:AA7"/>
    <mergeCell ref="AH8:AK8"/>
    <mergeCell ref="AC10:AF10"/>
    <mergeCell ref="X10:AA10"/>
    <mergeCell ref="AG17:AH17"/>
    <mergeCell ref="AJ17:AK17"/>
    <mergeCell ref="S10:V10"/>
    <mergeCell ref="W15:AA15"/>
    <mergeCell ref="X8:AA8"/>
    <mergeCell ref="X9:AA9"/>
    <mergeCell ref="AC8:AF8"/>
    <mergeCell ref="K20:L20"/>
    <mergeCell ref="AE17:AF17"/>
    <mergeCell ref="W19:X19"/>
    <mergeCell ref="W21:X21"/>
    <mergeCell ref="AE21:AF21"/>
    <mergeCell ref="AB18:AC18"/>
    <mergeCell ref="K21:L21"/>
    <mergeCell ref="K19:L19"/>
    <mergeCell ref="U18:V18"/>
    <mergeCell ref="W20:X20"/>
    <mergeCell ref="B31:B33"/>
    <mergeCell ref="Z28:AA28"/>
    <mergeCell ref="Z29:AA29"/>
    <mergeCell ref="Z30:AA30"/>
    <mergeCell ref="F30:G30"/>
    <mergeCell ref="B28:B30"/>
    <mergeCell ref="W28:X28"/>
    <mergeCell ref="W29:X29"/>
    <mergeCell ref="K32:L32"/>
    <mergeCell ref="R33:S33"/>
    <mergeCell ref="C28:D28"/>
    <mergeCell ref="D9:G9"/>
    <mergeCell ref="R16:S16"/>
    <mergeCell ref="R17:S17"/>
    <mergeCell ref="P21:Q21"/>
    <mergeCell ref="F17:G17"/>
    <mergeCell ref="P16:Q16"/>
    <mergeCell ref="H15:L15"/>
    <mergeCell ref="S9:V9"/>
    <mergeCell ref="K22:L22"/>
    <mergeCell ref="A31:A33"/>
    <mergeCell ref="Z16:AA16"/>
    <mergeCell ref="W18:X18"/>
    <mergeCell ref="Z18:AA18"/>
    <mergeCell ref="A28:A30"/>
    <mergeCell ref="F28:G28"/>
    <mergeCell ref="W16:X16"/>
    <mergeCell ref="C23:D23"/>
    <mergeCell ref="H19:I19"/>
    <mergeCell ref="F19:G19"/>
    <mergeCell ref="AL2:AP2"/>
    <mergeCell ref="AC9:AF9"/>
    <mergeCell ref="Z24:AA24"/>
    <mergeCell ref="Z23:AA23"/>
    <mergeCell ref="Z21:AA21"/>
    <mergeCell ref="AH10:AK10"/>
    <mergeCell ref="AB2:AF2"/>
    <mergeCell ref="AH9:AK9"/>
    <mergeCell ref="AB15:AF15"/>
    <mergeCell ref="AE18:AF18"/>
    <mergeCell ref="D10:G10"/>
    <mergeCell ref="A25:A27"/>
    <mergeCell ref="F24:G24"/>
    <mergeCell ref="I3:L3"/>
    <mergeCell ref="F25:G25"/>
    <mergeCell ref="C18:D18"/>
    <mergeCell ref="I8:L8"/>
    <mergeCell ref="I9:L9"/>
    <mergeCell ref="C25:D25"/>
    <mergeCell ref="F22:G22"/>
    <mergeCell ref="C7:G7"/>
    <mergeCell ref="R7:V7"/>
    <mergeCell ref="H17:I17"/>
    <mergeCell ref="H18:I18"/>
    <mergeCell ref="N10:Q10"/>
    <mergeCell ref="K18:L18"/>
    <mergeCell ref="H7:L7"/>
    <mergeCell ref="N8:Q8"/>
    <mergeCell ref="M18:N18"/>
    <mergeCell ref="P18:Q18"/>
    <mergeCell ref="AB7:AF7"/>
    <mergeCell ref="X5:AA5"/>
    <mergeCell ref="AC5:AF5"/>
    <mergeCell ref="AH5:AK5"/>
    <mergeCell ref="S8:V8"/>
    <mergeCell ref="AB16:AC16"/>
    <mergeCell ref="AE16:AF16"/>
    <mergeCell ref="S5:V5"/>
    <mergeCell ref="AJ16:AK16"/>
    <mergeCell ref="AG16:AH16"/>
    <mergeCell ref="I5:L5"/>
    <mergeCell ref="M16:N16"/>
    <mergeCell ref="H2:L2"/>
    <mergeCell ref="K17:L17"/>
    <mergeCell ref="H16:I16"/>
    <mergeCell ref="K16:L16"/>
    <mergeCell ref="I10:L10"/>
    <mergeCell ref="I4:L4"/>
    <mergeCell ref="N9:Q9"/>
    <mergeCell ref="N3:Q3"/>
    <mergeCell ref="B16:B18"/>
    <mergeCell ref="C22:D22"/>
    <mergeCell ref="C20:D20"/>
    <mergeCell ref="H21:I21"/>
    <mergeCell ref="H20:I20"/>
    <mergeCell ref="F21:G21"/>
    <mergeCell ref="F18:G18"/>
    <mergeCell ref="F20:G20"/>
    <mergeCell ref="C19:D19"/>
    <mergeCell ref="C33:D33"/>
    <mergeCell ref="C32:D32"/>
    <mergeCell ref="P30:Q30"/>
    <mergeCell ref="A16:A18"/>
    <mergeCell ref="A19:A21"/>
    <mergeCell ref="A22:A24"/>
    <mergeCell ref="C17:D17"/>
    <mergeCell ref="C16:D16"/>
    <mergeCell ref="B19:B21"/>
    <mergeCell ref="B22:B24"/>
    <mergeCell ref="B25:B27"/>
    <mergeCell ref="W23:X23"/>
    <mergeCell ref="M29:N29"/>
    <mergeCell ref="H28:I28"/>
    <mergeCell ref="H24:I24"/>
    <mergeCell ref="F23:G23"/>
    <mergeCell ref="R24:S24"/>
    <mergeCell ref="K24:L24"/>
    <mergeCell ref="C26:D26"/>
    <mergeCell ref="H23:I23"/>
    <mergeCell ref="AE27:AF27"/>
    <mergeCell ref="AE26:AF26"/>
    <mergeCell ref="W25:X25"/>
    <mergeCell ref="AL22:AM22"/>
    <mergeCell ref="AJ26:AK26"/>
    <mergeCell ref="AL23:AM23"/>
    <mergeCell ref="AB25:AC25"/>
    <mergeCell ref="W24:X24"/>
    <mergeCell ref="W22:X22"/>
    <mergeCell ref="AB27:AC27"/>
    <mergeCell ref="M21:N21"/>
    <mergeCell ref="AG19:AH19"/>
    <mergeCell ref="AE22:AF22"/>
    <mergeCell ref="AJ20:AK20"/>
    <mergeCell ref="AE19:AF19"/>
    <mergeCell ref="Z19:AA19"/>
    <mergeCell ref="Z20:AA20"/>
    <mergeCell ref="AO22:AP22"/>
    <mergeCell ref="AO25:AP25"/>
    <mergeCell ref="AO23:AP23"/>
    <mergeCell ref="AE25:AF25"/>
    <mergeCell ref="AJ25:AK25"/>
    <mergeCell ref="AJ21:AK21"/>
    <mergeCell ref="AJ22:AK22"/>
    <mergeCell ref="AG22:AH22"/>
    <mergeCell ref="AL14:AP14"/>
    <mergeCell ref="Z17:AA17"/>
    <mergeCell ref="AO16:AP16"/>
    <mergeCell ref="AL16:AM16"/>
    <mergeCell ref="W14:AA14"/>
    <mergeCell ref="AB14:AF14"/>
    <mergeCell ref="AG14:AK14"/>
    <mergeCell ref="AG15:AK15"/>
    <mergeCell ref="AL15:AP15"/>
    <mergeCell ref="AL17:AM17"/>
    <mergeCell ref="AG29:AH29"/>
    <mergeCell ref="AG23:AH23"/>
    <mergeCell ref="AJ23:AK23"/>
    <mergeCell ref="AG24:AH24"/>
    <mergeCell ref="AG26:AH26"/>
    <mergeCell ref="AG27:AH27"/>
    <mergeCell ref="AJ24:AK24"/>
    <mergeCell ref="AJ27:AK27"/>
    <mergeCell ref="AJ29:AK29"/>
    <mergeCell ref="AL26:AM26"/>
    <mergeCell ref="AO26:AP26"/>
    <mergeCell ref="AL27:AM27"/>
    <mergeCell ref="AJ28:AK28"/>
    <mergeCell ref="AO27:AP27"/>
    <mergeCell ref="H25:I25"/>
    <mergeCell ref="AL25:AM25"/>
    <mergeCell ref="AG25:AH25"/>
    <mergeCell ref="K28:L28"/>
    <mergeCell ref="H27:I27"/>
    <mergeCell ref="U16:V16"/>
    <mergeCell ref="AL18:AM18"/>
    <mergeCell ref="AL24:AM24"/>
    <mergeCell ref="AE24:AF24"/>
    <mergeCell ref="AE23:AF23"/>
    <mergeCell ref="AO24:AP24"/>
    <mergeCell ref="W17:X17"/>
    <mergeCell ref="U17:V17"/>
    <mergeCell ref="U24:V24"/>
    <mergeCell ref="AO21:AP21"/>
    <mergeCell ref="P17:Q17"/>
    <mergeCell ref="R26:S26"/>
    <mergeCell ref="P27:Q27"/>
    <mergeCell ref="U28:V28"/>
    <mergeCell ref="P19:Q19"/>
    <mergeCell ref="C15:G15"/>
    <mergeCell ref="H22:I22"/>
    <mergeCell ref="F16:G16"/>
    <mergeCell ref="M20:N20"/>
    <mergeCell ref="C21:D21"/>
    <mergeCell ref="K23:L23"/>
    <mergeCell ref="H26:I26"/>
    <mergeCell ref="K27:L27"/>
    <mergeCell ref="M28:N28"/>
    <mergeCell ref="A14:A15"/>
    <mergeCell ref="M14:Q14"/>
    <mergeCell ref="M27:N27"/>
    <mergeCell ref="M22:N22"/>
    <mergeCell ref="M24:N24"/>
    <mergeCell ref="P23:Q23"/>
    <mergeCell ref="R14:V14"/>
    <mergeCell ref="M15:Q15"/>
    <mergeCell ref="R15:V15"/>
    <mergeCell ref="C14:G14"/>
    <mergeCell ref="C24:D24"/>
    <mergeCell ref="R19:S19"/>
    <mergeCell ref="R21:S21"/>
    <mergeCell ref="M19:N19"/>
    <mergeCell ref="M17:N17"/>
    <mergeCell ref="U19:V19"/>
    <mergeCell ref="M33:N33"/>
    <mergeCell ref="P31:Q31"/>
    <mergeCell ref="M30:N30"/>
    <mergeCell ref="P32:Q32"/>
    <mergeCell ref="M32:N32"/>
    <mergeCell ref="M31:N31"/>
    <mergeCell ref="U33:V33"/>
    <mergeCell ref="P28:Q28"/>
    <mergeCell ref="P29:Q29"/>
    <mergeCell ref="P33:Q33"/>
    <mergeCell ref="R28:S28"/>
    <mergeCell ref="R29:S29"/>
    <mergeCell ref="U31:V31"/>
    <mergeCell ref="R32:S32"/>
    <mergeCell ref="U32:V32"/>
    <mergeCell ref="C31:D31"/>
    <mergeCell ref="AE29:AF29"/>
    <mergeCell ref="C29:D29"/>
    <mergeCell ref="W31:X31"/>
    <mergeCell ref="Z31:AA31"/>
    <mergeCell ref="H30:I30"/>
    <mergeCell ref="K30:L30"/>
    <mergeCell ref="C30:D30"/>
    <mergeCell ref="H31:I31"/>
    <mergeCell ref="W30:X30"/>
    <mergeCell ref="AE30:AF30"/>
    <mergeCell ref="AB30:AC30"/>
    <mergeCell ref="AL31:AM31"/>
    <mergeCell ref="R31:S31"/>
    <mergeCell ref="AE31:AF31"/>
    <mergeCell ref="Z33:AA33"/>
    <mergeCell ref="AL33:AM33"/>
    <mergeCell ref="AJ30:AK30"/>
    <mergeCell ref="AG30:AH30"/>
    <mergeCell ref="AB31:AC31"/>
    <mergeCell ref="AG31:AH31"/>
    <mergeCell ref="AG33:AH33"/>
    <mergeCell ref="Z32:AA32"/>
    <mergeCell ref="AE32:AF32"/>
    <mergeCell ref="R25:S25"/>
    <mergeCell ref="U25:V25"/>
    <mergeCell ref="R27:S27"/>
    <mergeCell ref="U29:V29"/>
    <mergeCell ref="U30:V30"/>
    <mergeCell ref="R30:S30"/>
    <mergeCell ref="U27:V27"/>
    <mergeCell ref="AO33:AP33"/>
    <mergeCell ref="AB33:AC33"/>
    <mergeCell ref="AE33:AF33"/>
    <mergeCell ref="AJ33:AK33"/>
    <mergeCell ref="AJ31:AK31"/>
    <mergeCell ref="AL32:AM32"/>
    <mergeCell ref="W33:X33"/>
    <mergeCell ref="AJ32:AK32"/>
    <mergeCell ref="W32:X32"/>
    <mergeCell ref="AB32:AC32"/>
    <mergeCell ref="AG32:AH32"/>
    <mergeCell ref="P20:Q20"/>
    <mergeCell ref="R20:S20"/>
    <mergeCell ref="U20:V20"/>
    <mergeCell ref="AG21:AH21"/>
    <mergeCell ref="AB29:AC29"/>
    <mergeCell ref="AB26:AC26"/>
    <mergeCell ref="AB28:AC28"/>
    <mergeCell ref="AB23:AC23"/>
    <mergeCell ref="R18:S18"/>
    <mergeCell ref="AO32:AP32"/>
    <mergeCell ref="AO28:AP28"/>
    <mergeCell ref="AO29:AP29"/>
    <mergeCell ref="AL28:AM28"/>
    <mergeCell ref="AO31:AP31"/>
    <mergeCell ref="AO30:AP30"/>
    <mergeCell ref="AL29:AM29"/>
    <mergeCell ref="AL30:AM30"/>
    <mergeCell ref="AL21:AM21"/>
    <mergeCell ref="AB17:AC17"/>
    <mergeCell ref="U21:V21"/>
    <mergeCell ref="AG18:AH18"/>
    <mergeCell ref="AG20:AH20"/>
    <mergeCell ref="AB21:AC21"/>
    <mergeCell ref="AB19:AC19"/>
    <mergeCell ref="AB20:AC20"/>
    <mergeCell ref="AE20:AF20"/>
    <mergeCell ref="AL19:AM19"/>
    <mergeCell ref="AO19:AP19"/>
    <mergeCell ref="AO17:AP17"/>
    <mergeCell ref="AL20:AM20"/>
    <mergeCell ref="AO20:AP20"/>
    <mergeCell ref="AO18:AP18"/>
    <mergeCell ref="AJ18:AK18"/>
    <mergeCell ref="AJ19:AK19"/>
    <mergeCell ref="U22:V22"/>
    <mergeCell ref="Z22:AA22"/>
    <mergeCell ref="AE28:AF28"/>
    <mergeCell ref="AG28:AH28"/>
    <mergeCell ref="U23:V23"/>
    <mergeCell ref="Z26:AA26"/>
    <mergeCell ref="Z27:AA27"/>
    <mergeCell ref="Z25:AA25"/>
    <mergeCell ref="AB24:AC24"/>
    <mergeCell ref="AB22:AC22"/>
    <mergeCell ref="W26:X26"/>
    <mergeCell ref="W27:X27"/>
    <mergeCell ref="C27:D27"/>
    <mergeCell ref="F27:G27"/>
    <mergeCell ref="U26:V26"/>
    <mergeCell ref="F26:G26"/>
    <mergeCell ref="K26:L26"/>
    <mergeCell ref="M26:N26"/>
    <mergeCell ref="F33:G33"/>
    <mergeCell ref="F32:G32"/>
    <mergeCell ref="F31:G31"/>
    <mergeCell ref="K29:L29"/>
    <mergeCell ref="H33:I33"/>
    <mergeCell ref="F29:G29"/>
    <mergeCell ref="H29:I29"/>
    <mergeCell ref="H32:I32"/>
    <mergeCell ref="K33:L33"/>
    <mergeCell ref="K31:L31"/>
    <mergeCell ref="A1:AP1"/>
    <mergeCell ref="P25:Q25"/>
    <mergeCell ref="R22:S22"/>
    <mergeCell ref="P26:Q26"/>
    <mergeCell ref="R23:S23"/>
    <mergeCell ref="K25:L25"/>
    <mergeCell ref="P22:Q22"/>
    <mergeCell ref="M25:N25"/>
    <mergeCell ref="M23:N23"/>
    <mergeCell ref="P24:Q24"/>
  </mergeCells>
  <dataValidations count="2">
    <dataValidation type="list" allowBlank="1" showInputMessage="1" showErrorMessage="1" sqref="AD6:AF6 E6:G6 O6:Q6 T6:V6 AN6:AP6 Y6:AA6 AI6:AK6 J6:L6">
      <formula1>$AT$2:$AT$41</formula1>
    </dataValidation>
    <dataValidation type="list" allowBlank="1" showInputMessage="1" showErrorMessage="1" sqref="D3:G5 I3:L5 D8:G10 X3:AA5 I8:L10 N3:Q5 N8:Q10 S3:V5 S8:V10 AM8:AP10 AM3:AP5 AH8:AK10 AH3:AK5 AC8:AF10 AC3:AF5 X8:AA10">
      <formula1>$AT$2:$AT$49</formula1>
    </dataValidation>
  </dataValidations>
  <printOptions horizontalCentered="1"/>
  <pageMargins left="0.1968503937007874" right="0.1968503937007874" top="0.44" bottom="0.3937007874015748" header="0.1968503937007874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3"/>
  <sheetViews>
    <sheetView showGridLines="0" zoomScalePageLayoutView="0" workbookViewId="0" topLeftCell="A1">
      <selection activeCell="A1" sqref="A1:AQ1"/>
    </sheetView>
  </sheetViews>
  <sheetFormatPr defaultColWidth="9.00390625" defaultRowHeight="13.5"/>
  <cols>
    <col min="1" max="1" width="9.625" style="6" customWidth="1"/>
    <col min="2" max="13" width="2.625" style="6" customWidth="1"/>
    <col min="14" max="17" width="3.125" style="6" customWidth="1"/>
    <col min="18" max="21" width="4.25390625" style="6" customWidth="1"/>
    <col min="22" max="22" width="3.625" style="6" customWidth="1"/>
    <col min="23" max="23" width="9.625" style="6" customWidth="1"/>
    <col min="24" max="35" width="2.625" style="6" customWidth="1"/>
    <col min="36" max="39" width="3.125" style="6" customWidth="1"/>
    <col min="40" max="43" width="4.25390625" style="6" customWidth="1"/>
    <col min="44" max="16384" width="9.00390625" style="38" customWidth="1"/>
  </cols>
  <sheetData>
    <row r="1" spans="1:43" ht="15" customHeight="1">
      <c r="A1" s="172" t="s">
        <v>158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</row>
    <row r="2" spans="1:43" ht="12" customHeight="1">
      <c r="A2" s="25"/>
      <c r="B2" s="172" t="s">
        <v>38</v>
      </c>
      <c r="C2" s="172"/>
      <c r="D2" s="172"/>
      <c r="E2" s="172"/>
      <c r="F2" s="26"/>
      <c r="G2" s="43" t="s">
        <v>117</v>
      </c>
      <c r="H2" s="26"/>
      <c r="I2" s="26"/>
      <c r="J2" s="26"/>
      <c r="K2" s="26"/>
      <c r="L2" s="26"/>
      <c r="M2" s="26"/>
      <c r="U2" s="26"/>
      <c r="W2" s="25"/>
      <c r="X2" s="172" t="s">
        <v>39</v>
      </c>
      <c r="Y2" s="172"/>
      <c r="Z2" s="172"/>
      <c r="AA2" s="172"/>
      <c r="AB2" s="26"/>
      <c r="AC2" s="43" t="s">
        <v>225</v>
      </c>
      <c r="AD2" s="26"/>
      <c r="AE2" s="26"/>
      <c r="AF2" s="26"/>
      <c r="AG2" s="26"/>
      <c r="AH2" s="26"/>
      <c r="AI2" s="26"/>
      <c r="AJ2" s="171" t="s">
        <v>153</v>
      </c>
      <c r="AK2" s="171"/>
      <c r="AL2" s="171"/>
      <c r="AM2" s="171"/>
      <c r="AN2" s="171"/>
      <c r="AO2" s="171"/>
      <c r="AP2" s="171"/>
      <c r="AQ2" s="26"/>
    </row>
    <row r="3" spans="1:43" s="44" customFormat="1" ht="13.5" customHeight="1">
      <c r="A3" s="33"/>
      <c r="B3" s="168" t="str">
        <f>'１次予選'!D3</f>
        <v>マリソル</v>
      </c>
      <c r="C3" s="168"/>
      <c r="D3" s="168"/>
      <c r="E3" s="169"/>
      <c r="F3" s="167" t="str">
        <f>'１次予選'!D4</f>
        <v>利府しらかし</v>
      </c>
      <c r="G3" s="168"/>
      <c r="H3" s="168"/>
      <c r="I3" s="169"/>
      <c r="J3" s="167" t="str">
        <f>'１次予選'!D5</f>
        <v>茂庭台</v>
      </c>
      <c r="K3" s="168"/>
      <c r="L3" s="168"/>
      <c r="M3" s="169"/>
      <c r="N3" s="14" t="s">
        <v>36</v>
      </c>
      <c r="O3" s="27" t="s">
        <v>35</v>
      </c>
      <c r="P3" s="27" t="s">
        <v>34</v>
      </c>
      <c r="Q3" s="27" t="s">
        <v>33</v>
      </c>
      <c r="R3" s="15" t="s">
        <v>32</v>
      </c>
      <c r="S3" s="15" t="s">
        <v>31</v>
      </c>
      <c r="T3" s="15" t="s">
        <v>30</v>
      </c>
      <c r="U3" s="12" t="s">
        <v>29</v>
      </c>
      <c r="V3" s="35"/>
      <c r="W3" s="37"/>
      <c r="X3" s="167" t="str">
        <f>'１次予選'!X3</f>
        <v>増田FC</v>
      </c>
      <c r="Y3" s="168"/>
      <c r="Z3" s="168"/>
      <c r="AA3" s="169"/>
      <c r="AB3" s="168" t="str">
        <f>'１次予選'!X4</f>
        <v>立   町</v>
      </c>
      <c r="AC3" s="168"/>
      <c r="AD3" s="168"/>
      <c r="AE3" s="169"/>
      <c r="AF3" s="168" t="str">
        <f>'１次予選'!X5</f>
        <v>やまもと</v>
      </c>
      <c r="AG3" s="168"/>
      <c r="AH3" s="168"/>
      <c r="AI3" s="169"/>
      <c r="AJ3" s="14" t="s">
        <v>36</v>
      </c>
      <c r="AK3" s="27" t="s">
        <v>35</v>
      </c>
      <c r="AL3" s="27" t="s">
        <v>34</v>
      </c>
      <c r="AM3" s="27" t="s">
        <v>33</v>
      </c>
      <c r="AN3" s="15" t="s">
        <v>32</v>
      </c>
      <c r="AO3" s="15" t="s">
        <v>31</v>
      </c>
      <c r="AP3" s="12" t="s">
        <v>30</v>
      </c>
      <c r="AQ3" s="15" t="s">
        <v>29</v>
      </c>
    </row>
    <row r="4" spans="1:43" s="44" customFormat="1" ht="13.5" customHeight="1">
      <c r="A4" s="15" t="str">
        <f>B3</f>
        <v>マリソル</v>
      </c>
      <c r="B4" s="165"/>
      <c r="C4" s="165"/>
      <c r="D4" s="165"/>
      <c r="E4" s="166"/>
      <c r="F4" s="12" t="s">
        <v>238</v>
      </c>
      <c r="G4" s="28">
        <f>'１次予選'!C30</f>
        <v>4</v>
      </c>
      <c r="H4" s="13" t="s">
        <v>37</v>
      </c>
      <c r="I4" s="14">
        <f>'１次予選'!F30</f>
        <v>2</v>
      </c>
      <c r="J4" s="12" t="s">
        <v>238</v>
      </c>
      <c r="K4" s="13">
        <f>'１次予選'!C24</f>
        <v>6</v>
      </c>
      <c r="L4" s="13" t="s">
        <v>37</v>
      </c>
      <c r="M4" s="13">
        <f>'１次予選'!F24</f>
        <v>1</v>
      </c>
      <c r="N4" s="14">
        <f>SUM((O4*3)+(P4*1))</f>
        <v>6</v>
      </c>
      <c r="O4" s="15">
        <f>COUNTIF(B4:M4,"○")</f>
        <v>2</v>
      </c>
      <c r="P4" s="15">
        <f>COUNTIF(B4:M4,"△")</f>
        <v>0</v>
      </c>
      <c r="Q4" s="15">
        <f>COUNTIF(B4:M4,"●")</f>
        <v>0</v>
      </c>
      <c r="R4" s="29">
        <f>SUM(C4,G4,K4)</f>
        <v>10</v>
      </c>
      <c r="S4" s="15">
        <f>SUM(E4,I4,M4)</f>
        <v>3</v>
      </c>
      <c r="T4" s="15">
        <f>SUM(R4-S4)</f>
        <v>7</v>
      </c>
      <c r="U4" s="34">
        <v>1</v>
      </c>
      <c r="V4" s="35"/>
      <c r="W4" s="13" t="str">
        <f>X3</f>
        <v>増田FC</v>
      </c>
      <c r="X4" s="164"/>
      <c r="Y4" s="165"/>
      <c r="Z4" s="165"/>
      <c r="AA4" s="166"/>
      <c r="AB4" s="12" t="s">
        <v>238</v>
      </c>
      <c r="AC4" s="28">
        <f>'１次予選'!W30</f>
        <v>6</v>
      </c>
      <c r="AD4" s="13" t="s">
        <v>37</v>
      </c>
      <c r="AE4" s="14">
        <f>'１次予選'!Z30</f>
        <v>0</v>
      </c>
      <c r="AF4" s="12" t="s">
        <v>238</v>
      </c>
      <c r="AG4" s="28">
        <f>'１次予選'!W24</f>
        <v>3</v>
      </c>
      <c r="AH4" s="13" t="s">
        <v>37</v>
      </c>
      <c r="AI4" s="14">
        <f>'１次予選'!Z24</f>
        <v>0</v>
      </c>
      <c r="AJ4" s="14">
        <f>SUM((AK4*3)+(AL4*1))</f>
        <v>6</v>
      </c>
      <c r="AK4" s="15">
        <f>COUNTIF(X4:AI4,"○")</f>
        <v>2</v>
      </c>
      <c r="AL4" s="15">
        <f>COUNTIF(X4:AI4,"△")</f>
        <v>0</v>
      </c>
      <c r="AM4" s="15">
        <f>COUNTIF(X4:AI4,"●")</f>
        <v>0</v>
      </c>
      <c r="AN4" s="29">
        <f>SUM(Y4,AC4,AG4)</f>
        <v>9</v>
      </c>
      <c r="AO4" s="15">
        <f>SUM(AA4,AE4,AI4)</f>
        <v>0</v>
      </c>
      <c r="AP4" s="15">
        <f>SUM(AN4-AO4)</f>
        <v>9</v>
      </c>
      <c r="AQ4" s="36">
        <v>1</v>
      </c>
    </row>
    <row r="5" spans="1:43" s="44" customFormat="1" ht="13.5" customHeight="1">
      <c r="A5" s="15" t="str">
        <f>F3</f>
        <v>利府しらかし</v>
      </c>
      <c r="B5" s="13" t="s">
        <v>239</v>
      </c>
      <c r="C5" s="13">
        <f>I4</f>
        <v>2</v>
      </c>
      <c r="D5" s="13" t="s">
        <v>37</v>
      </c>
      <c r="E5" s="14">
        <f>G4</f>
        <v>4</v>
      </c>
      <c r="F5" s="164"/>
      <c r="G5" s="165"/>
      <c r="H5" s="165"/>
      <c r="I5" s="166"/>
      <c r="J5" s="16" t="s">
        <v>226</v>
      </c>
      <c r="K5" s="10">
        <f>'１次予選'!C18</f>
        <v>2</v>
      </c>
      <c r="L5" s="10" t="s">
        <v>37</v>
      </c>
      <c r="M5" s="11">
        <f>'１次予選'!F18</f>
        <v>5</v>
      </c>
      <c r="N5" s="14">
        <f>SUM((O5*3)+(P5*1))</f>
        <v>0</v>
      </c>
      <c r="O5" s="15">
        <f>COUNTIF(B5:M5,"○")</f>
        <v>0</v>
      </c>
      <c r="P5" s="15">
        <f>COUNTIF(B5:M5,"△")</f>
        <v>0</v>
      </c>
      <c r="Q5" s="15">
        <f>COUNTIF(B5:M5,"●")</f>
        <v>2</v>
      </c>
      <c r="R5" s="29">
        <f>SUM(C5,G5,K5)</f>
        <v>4</v>
      </c>
      <c r="S5" s="15">
        <f>SUM(E5,I5,M5)</f>
        <v>9</v>
      </c>
      <c r="T5" s="15">
        <f>SUM(R5-S5)</f>
        <v>-5</v>
      </c>
      <c r="U5" s="34">
        <v>3</v>
      </c>
      <c r="V5" s="35"/>
      <c r="W5" s="13" t="str">
        <f>AB3</f>
        <v>立   町</v>
      </c>
      <c r="X5" s="12" t="s">
        <v>239</v>
      </c>
      <c r="Y5" s="13">
        <f>AE4</f>
        <v>0</v>
      </c>
      <c r="Z5" s="13" t="s">
        <v>37</v>
      </c>
      <c r="AA5" s="14">
        <f>AC4</f>
        <v>6</v>
      </c>
      <c r="AB5" s="164"/>
      <c r="AC5" s="165"/>
      <c r="AD5" s="165"/>
      <c r="AE5" s="166"/>
      <c r="AF5" s="16" t="s">
        <v>227</v>
      </c>
      <c r="AG5" s="28">
        <f>'１次予選'!W18</f>
        <v>1</v>
      </c>
      <c r="AH5" s="13" t="s">
        <v>37</v>
      </c>
      <c r="AI5" s="14">
        <f>'１次予選'!Z18</f>
        <v>0</v>
      </c>
      <c r="AJ5" s="14">
        <f>SUM((AK5*3)+(AL5*1))</f>
        <v>3</v>
      </c>
      <c r="AK5" s="15">
        <f>COUNTIF(X5:AI5,"○")</f>
        <v>1</v>
      </c>
      <c r="AL5" s="15">
        <f>COUNTIF(X5:AI5,"△")</f>
        <v>0</v>
      </c>
      <c r="AM5" s="15">
        <f>COUNTIF(X5:AI5,"●")</f>
        <v>1</v>
      </c>
      <c r="AN5" s="29">
        <f>SUM(Y5,AC5,AG5)</f>
        <v>1</v>
      </c>
      <c r="AO5" s="15">
        <f>SUM(AA5,AE5,AI5)</f>
        <v>6</v>
      </c>
      <c r="AP5" s="15">
        <f>SUM(AN5-AO5)</f>
        <v>-5</v>
      </c>
      <c r="AQ5" s="36">
        <v>2</v>
      </c>
    </row>
    <row r="6" spans="1:43" s="44" customFormat="1" ht="13.5" customHeight="1">
      <c r="A6" s="15" t="str">
        <f>J3</f>
        <v>茂庭台</v>
      </c>
      <c r="B6" s="13" t="s">
        <v>239</v>
      </c>
      <c r="C6" s="13">
        <f>M4</f>
        <v>1</v>
      </c>
      <c r="D6" s="13" t="s">
        <v>37</v>
      </c>
      <c r="E6" s="14">
        <f>K4</f>
        <v>6</v>
      </c>
      <c r="F6" s="16" t="s">
        <v>227</v>
      </c>
      <c r="G6" s="10">
        <f>M5</f>
        <v>5</v>
      </c>
      <c r="H6" s="10" t="s">
        <v>37</v>
      </c>
      <c r="I6" s="11">
        <f>K5</f>
        <v>2</v>
      </c>
      <c r="J6" s="164"/>
      <c r="K6" s="165"/>
      <c r="L6" s="165"/>
      <c r="M6" s="166"/>
      <c r="N6" s="14">
        <f>SUM((O6*3)+(P6*1))</f>
        <v>3</v>
      </c>
      <c r="O6" s="15">
        <f>COUNTIF(B6:M6,"○")</f>
        <v>1</v>
      </c>
      <c r="P6" s="15">
        <f>COUNTIF(B6:M6,"△")</f>
        <v>0</v>
      </c>
      <c r="Q6" s="15">
        <f>COUNTIF(B6:M6,"●")</f>
        <v>1</v>
      </c>
      <c r="R6" s="29">
        <f>SUM(C6,G6,K6)</f>
        <v>6</v>
      </c>
      <c r="S6" s="15">
        <f>SUM(E6,I6,M6)</f>
        <v>8</v>
      </c>
      <c r="T6" s="15">
        <f>SUM(R6-S6)</f>
        <v>-2</v>
      </c>
      <c r="U6" s="34">
        <v>2</v>
      </c>
      <c r="V6" s="35"/>
      <c r="W6" s="13" t="str">
        <f>AF3</f>
        <v>やまもと</v>
      </c>
      <c r="X6" s="12" t="s">
        <v>239</v>
      </c>
      <c r="Y6" s="13">
        <f>AI4</f>
        <v>0</v>
      </c>
      <c r="Z6" s="13" t="s">
        <v>37</v>
      </c>
      <c r="AA6" s="14">
        <f>AG4</f>
        <v>3</v>
      </c>
      <c r="AB6" s="16" t="s">
        <v>226</v>
      </c>
      <c r="AC6" s="10">
        <f>AI5</f>
        <v>0</v>
      </c>
      <c r="AD6" s="10" t="s">
        <v>37</v>
      </c>
      <c r="AE6" s="11">
        <f>AG5</f>
        <v>1</v>
      </c>
      <c r="AF6" s="164"/>
      <c r="AG6" s="165"/>
      <c r="AH6" s="165"/>
      <c r="AI6" s="166"/>
      <c r="AJ6" s="14">
        <f>SUM((AK6*3)+(AL6*1))</f>
        <v>0</v>
      </c>
      <c r="AK6" s="15">
        <f>COUNTIF(X6:AI6,"○")</f>
        <v>0</v>
      </c>
      <c r="AL6" s="15">
        <f>COUNTIF(X6:AI6,"△")</f>
        <v>0</v>
      </c>
      <c r="AM6" s="15">
        <f>COUNTIF(X6:AI6,"●")</f>
        <v>2</v>
      </c>
      <c r="AN6" s="29">
        <f>SUM(Y6,AC6,AG6)</f>
        <v>0</v>
      </c>
      <c r="AO6" s="15">
        <f>SUM(AA6,AE6,AI6)</f>
        <v>4</v>
      </c>
      <c r="AP6" s="15">
        <f>SUM(AN6-AO6)</f>
        <v>-4</v>
      </c>
      <c r="AQ6" s="36">
        <v>3</v>
      </c>
    </row>
    <row r="7" spans="1:43" ht="13.5" customHeight="1">
      <c r="A7" s="30"/>
      <c r="B7" s="170" t="s">
        <v>220</v>
      </c>
      <c r="C7" s="170"/>
      <c r="D7" s="170"/>
      <c r="E7" s="170"/>
      <c r="F7" s="31"/>
      <c r="G7" s="43" t="s">
        <v>117</v>
      </c>
      <c r="H7" s="31"/>
      <c r="I7" s="31"/>
      <c r="J7" s="31"/>
      <c r="K7" s="31"/>
      <c r="L7" s="31"/>
      <c r="M7" s="31"/>
      <c r="N7" s="32">
        <f aca="true" t="shared" si="0" ref="N7:T7">SUM(N4:N6)</f>
        <v>9</v>
      </c>
      <c r="O7" s="32">
        <f t="shared" si="0"/>
        <v>3</v>
      </c>
      <c r="P7" s="32">
        <f t="shared" si="0"/>
        <v>0</v>
      </c>
      <c r="Q7" s="32">
        <f t="shared" si="0"/>
        <v>3</v>
      </c>
      <c r="R7" s="32">
        <f t="shared" si="0"/>
        <v>20</v>
      </c>
      <c r="S7" s="32">
        <f t="shared" si="0"/>
        <v>20</v>
      </c>
      <c r="T7" s="32">
        <f t="shared" si="0"/>
        <v>0</v>
      </c>
      <c r="U7" s="31"/>
      <c r="V7" s="38"/>
      <c r="W7" s="30"/>
      <c r="X7" s="170" t="s">
        <v>40</v>
      </c>
      <c r="Y7" s="170"/>
      <c r="Z7" s="170"/>
      <c r="AA7" s="170"/>
      <c r="AB7" s="31"/>
      <c r="AC7" s="43" t="s">
        <v>225</v>
      </c>
      <c r="AD7" s="31"/>
      <c r="AE7" s="31"/>
      <c r="AF7" s="31"/>
      <c r="AG7" s="31"/>
      <c r="AH7" s="31"/>
      <c r="AI7" s="31"/>
      <c r="AJ7" s="32">
        <f aca="true" t="shared" si="1" ref="AJ7:AP7">SUM(AJ4:AJ6)</f>
        <v>9</v>
      </c>
      <c r="AK7" s="32">
        <f t="shared" si="1"/>
        <v>3</v>
      </c>
      <c r="AL7" s="32">
        <f t="shared" si="1"/>
        <v>0</v>
      </c>
      <c r="AM7" s="32">
        <f t="shared" si="1"/>
        <v>3</v>
      </c>
      <c r="AN7" s="32">
        <f t="shared" si="1"/>
        <v>10</v>
      </c>
      <c r="AO7" s="32">
        <f t="shared" si="1"/>
        <v>10</v>
      </c>
      <c r="AP7" s="32">
        <f t="shared" si="1"/>
        <v>0</v>
      </c>
      <c r="AQ7" s="31"/>
    </row>
    <row r="8" spans="1:43" s="44" customFormat="1" ht="13.5" customHeight="1">
      <c r="A8" s="33"/>
      <c r="B8" s="168" t="str">
        <f>'１次予選'!D8</f>
        <v>青山FC</v>
      </c>
      <c r="C8" s="168"/>
      <c r="D8" s="168"/>
      <c r="E8" s="169"/>
      <c r="F8" s="167" t="str">
        <f>'１次予選'!D9</f>
        <v>なかのFC</v>
      </c>
      <c r="G8" s="168"/>
      <c r="H8" s="168"/>
      <c r="I8" s="169"/>
      <c r="J8" s="167" t="str">
        <f>'１次予選'!D10</f>
        <v>三本木FC</v>
      </c>
      <c r="K8" s="168"/>
      <c r="L8" s="168"/>
      <c r="M8" s="169"/>
      <c r="N8" s="14" t="s">
        <v>36</v>
      </c>
      <c r="O8" s="27" t="s">
        <v>35</v>
      </c>
      <c r="P8" s="27" t="s">
        <v>34</v>
      </c>
      <c r="Q8" s="27" t="s">
        <v>33</v>
      </c>
      <c r="R8" s="15" t="s">
        <v>32</v>
      </c>
      <c r="S8" s="15" t="s">
        <v>31</v>
      </c>
      <c r="T8" s="15" t="s">
        <v>30</v>
      </c>
      <c r="U8" s="12" t="s">
        <v>29</v>
      </c>
      <c r="V8" s="35"/>
      <c r="W8" s="37"/>
      <c r="X8" s="167" t="str">
        <f>'１次予選'!X8</f>
        <v>鹿折FC</v>
      </c>
      <c r="Y8" s="168"/>
      <c r="Z8" s="168"/>
      <c r="AA8" s="169"/>
      <c r="AB8" s="168" t="str">
        <f>'１次予選'!X9</f>
        <v>インパルス</v>
      </c>
      <c r="AC8" s="168"/>
      <c r="AD8" s="168"/>
      <c r="AE8" s="169"/>
      <c r="AF8" s="168" t="str">
        <f>'１次予選'!X10</f>
        <v>ロングライフ</v>
      </c>
      <c r="AG8" s="168"/>
      <c r="AH8" s="168"/>
      <c r="AI8" s="169"/>
      <c r="AJ8" s="14" t="s">
        <v>36</v>
      </c>
      <c r="AK8" s="27" t="s">
        <v>35</v>
      </c>
      <c r="AL8" s="27" t="s">
        <v>34</v>
      </c>
      <c r="AM8" s="27" t="s">
        <v>33</v>
      </c>
      <c r="AN8" s="15" t="s">
        <v>32</v>
      </c>
      <c r="AO8" s="15" t="s">
        <v>31</v>
      </c>
      <c r="AP8" s="12" t="s">
        <v>30</v>
      </c>
      <c r="AQ8" s="15" t="s">
        <v>29</v>
      </c>
    </row>
    <row r="9" spans="1:43" s="44" customFormat="1" ht="13.5" customHeight="1">
      <c r="A9" s="15" t="str">
        <f>B8</f>
        <v>青山FC</v>
      </c>
      <c r="B9" s="165"/>
      <c r="C9" s="165"/>
      <c r="D9" s="165"/>
      <c r="E9" s="166"/>
      <c r="F9" s="12" t="s">
        <v>238</v>
      </c>
      <c r="G9" s="28">
        <f>'１次予選'!C33</f>
        <v>3</v>
      </c>
      <c r="H9" s="13" t="s">
        <v>37</v>
      </c>
      <c r="I9" s="14">
        <f>'１次予選'!F33</f>
        <v>0</v>
      </c>
      <c r="J9" s="12" t="s">
        <v>238</v>
      </c>
      <c r="K9" s="13">
        <f>'１次予選'!C27</f>
        <v>4</v>
      </c>
      <c r="L9" s="13" t="s">
        <v>37</v>
      </c>
      <c r="M9" s="13">
        <f>'１次予選'!F27</f>
        <v>0</v>
      </c>
      <c r="N9" s="14">
        <f>SUM((O9*3)+(P9*1))</f>
        <v>6</v>
      </c>
      <c r="O9" s="15">
        <f>COUNTIF(B9:M9,"○")</f>
        <v>2</v>
      </c>
      <c r="P9" s="15">
        <f>COUNTIF(B9:M9,"△")</f>
        <v>0</v>
      </c>
      <c r="Q9" s="15">
        <f>COUNTIF(B9:M9,"●")</f>
        <v>0</v>
      </c>
      <c r="R9" s="29">
        <f>SUM(C9,G9,K9)</f>
        <v>7</v>
      </c>
      <c r="S9" s="15">
        <f>SUM(E9,I9,M9)</f>
        <v>0</v>
      </c>
      <c r="T9" s="15">
        <f>SUM(R9-S9)</f>
        <v>7</v>
      </c>
      <c r="U9" s="34">
        <v>1</v>
      </c>
      <c r="V9" s="35"/>
      <c r="W9" s="13" t="str">
        <f>X8</f>
        <v>鹿折FC</v>
      </c>
      <c r="X9" s="164"/>
      <c r="Y9" s="165"/>
      <c r="Z9" s="165"/>
      <c r="AA9" s="166"/>
      <c r="AB9" s="12" t="s">
        <v>244</v>
      </c>
      <c r="AC9" s="28">
        <f>'１次予選'!W33</f>
        <v>3</v>
      </c>
      <c r="AD9" s="13" t="s">
        <v>37</v>
      </c>
      <c r="AE9" s="14">
        <f>'１次予選'!Z33</f>
        <v>4</v>
      </c>
      <c r="AF9" s="12" t="s">
        <v>238</v>
      </c>
      <c r="AG9" s="28">
        <f>'１次予選'!W27</f>
        <v>5</v>
      </c>
      <c r="AH9" s="13" t="s">
        <v>37</v>
      </c>
      <c r="AI9" s="14">
        <f>'１次予選'!Z27</f>
        <v>2</v>
      </c>
      <c r="AJ9" s="14">
        <f>SUM((AK9*3)+(AL9*1))</f>
        <v>3</v>
      </c>
      <c r="AK9" s="15">
        <f>COUNTIF(X9:AI9,"○")</f>
        <v>1</v>
      </c>
      <c r="AL9" s="15">
        <f>COUNTIF(X9:AI9,"△")</f>
        <v>0</v>
      </c>
      <c r="AM9" s="15">
        <f>COUNTIF(X9:AI9,"●")</f>
        <v>1</v>
      </c>
      <c r="AN9" s="29">
        <f>SUM(Y9,AC9,AG9)</f>
        <v>8</v>
      </c>
      <c r="AO9" s="15">
        <f>SUM(AA9,AE9,AI9)</f>
        <v>6</v>
      </c>
      <c r="AP9" s="15">
        <f>SUM(AN9-AO9)</f>
        <v>2</v>
      </c>
      <c r="AQ9" s="36">
        <v>1</v>
      </c>
    </row>
    <row r="10" spans="1:43" s="44" customFormat="1" ht="13.5" customHeight="1">
      <c r="A10" s="15" t="str">
        <f>F8</f>
        <v>なかのFC</v>
      </c>
      <c r="B10" s="13" t="s">
        <v>239</v>
      </c>
      <c r="C10" s="13">
        <f>I9</f>
        <v>0</v>
      </c>
      <c r="D10" s="13" t="s">
        <v>37</v>
      </c>
      <c r="E10" s="14">
        <f>G9</f>
        <v>3</v>
      </c>
      <c r="F10" s="164"/>
      <c r="G10" s="165"/>
      <c r="H10" s="165"/>
      <c r="I10" s="166"/>
      <c r="J10" s="16" t="s">
        <v>229</v>
      </c>
      <c r="K10" s="10">
        <f>'１次予選'!C21</f>
        <v>5</v>
      </c>
      <c r="L10" s="10" t="s">
        <v>37</v>
      </c>
      <c r="M10" s="11">
        <f>'１次予選'!F21</f>
        <v>1</v>
      </c>
      <c r="N10" s="14">
        <f>SUM((O10*3)+(P10*1))</f>
        <v>3</v>
      </c>
      <c r="O10" s="15">
        <f>COUNTIF(B10:M10,"○")</f>
        <v>1</v>
      </c>
      <c r="P10" s="15">
        <f>COUNTIF(B10:M10,"△")</f>
        <v>0</v>
      </c>
      <c r="Q10" s="15">
        <f>COUNTIF(B10:M10,"●")</f>
        <v>1</v>
      </c>
      <c r="R10" s="29">
        <f>SUM(C10,G10,K10)</f>
        <v>5</v>
      </c>
      <c r="S10" s="15">
        <f>SUM(E10,I10,M10)</f>
        <v>4</v>
      </c>
      <c r="T10" s="15">
        <f>SUM(R10-S10)</f>
        <v>1</v>
      </c>
      <c r="U10" s="34">
        <v>2</v>
      </c>
      <c r="V10" s="35"/>
      <c r="W10" s="13" t="str">
        <f>AB8</f>
        <v>インパルス</v>
      </c>
      <c r="X10" s="12" t="s">
        <v>238</v>
      </c>
      <c r="Y10" s="13">
        <f>AE9</f>
        <v>4</v>
      </c>
      <c r="Z10" s="13" t="s">
        <v>37</v>
      </c>
      <c r="AA10" s="14">
        <f>AC9</f>
        <v>3</v>
      </c>
      <c r="AB10" s="164"/>
      <c r="AC10" s="165"/>
      <c r="AD10" s="165"/>
      <c r="AE10" s="166"/>
      <c r="AF10" s="16" t="s">
        <v>236</v>
      </c>
      <c r="AG10" s="28">
        <f>'１次予選'!W21</f>
        <v>1</v>
      </c>
      <c r="AH10" s="13" t="s">
        <v>37</v>
      </c>
      <c r="AI10" s="14">
        <f>'１次予選'!AE21</f>
        <v>5</v>
      </c>
      <c r="AJ10" s="14">
        <f>SUM((AK10*3)+(AL10*1))</f>
        <v>3</v>
      </c>
      <c r="AK10" s="15">
        <f>COUNTIF(X10:AI10,"○")</f>
        <v>1</v>
      </c>
      <c r="AL10" s="15">
        <f>COUNTIF(X10:AI10,"△")</f>
        <v>0</v>
      </c>
      <c r="AM10" s="15">
        <f>COUNTIF(X10:AI10,"●")</f>
        <v>1</v>
      </c>
      <c r="AN10" s="29">
        <f>SUM(Y10,AC10,AG10)</f>
        <v>5</v>
      </c>
      <c r="AO10" s="15">
        <f>SUM(AA10,AE10,AI10)</f>
        <v>8</v>
      </c>
      <c r="AP10" s="15">
        <f>SUM(AN10-AO10)</f>
        <v>-3</v>
      </c>
      <c r="AQ10" s="36">
        <v>3</v>
      </c>
    </row>
    <row r="11" spans="1:43" s="44" customFormat="1" ht="13.5" customHeight="1">
      <c r="A11" s="15" t="str">
        <f>J8</f>
        <v>三本木FC</v>
      </c>
      <c r="B11" s="13" t="s">
        <v>239</v>
      </c>
      <c r="C11" s="13">
        <f>M9</f>
        <v>0</v>
      </c>
      <c r="D11" s="13" t="s">
        <v>37</v>
      </c>
      <c r="E11" s="14">
        <f>K9</f>
        <v>4</v>
      </c>
      <c r="F11" s="16" t="s">
        <v>226</v>
      </c>
      <c r="G11" s="10">
        <f>M10</f>
        <v>1</v>
      </c>
      <c r="H11" s="10" t="s">
        <v>37</v>
      </c>
      <c r="I11" s="11">
        <f>K10</f>
        <v>5</v>
      </c>
      <c r="J11" s="164"/>
      <c r="K11" s="165"/>
      <c r="L11" s="165"/>
      <c r="M11" s="166"/>
      <c r="N11" s="14">
        <f>SUM((O11*3)+(P11*1))</f>
        <v>0</v>
      </c>
      <c r="O11" s="15">
        <f>COUNTIF(B11:M11,"○")</f>
        <v>0</v>
      </c>
      <c r="P11" s="15">
        <f>COUNTIF(B11:M11,"△")</f>
        <v>0</v>
      </c>
      <c r="Q11" s="15">
        <f>COUNTIF(B11:M11,"●")</f>
        <v>2</v>
      </c>
      <c r="R11" s="29">
        <f>SUM(C11,G11,K11)</f>
        <v>1</v>
      </c>
      <c r="S11" s="15">
        <f>SUM(E11,I11,M11)</f>
        <v>9</v>
      </c>
      <c r="T11" s="15">
        <f>SUM(R11-S11)</f>
        <v>-8</v>
      </c>
      <c r="U11" s="34">
        <v>3</v>
      </c>
      <c r="V11" s="35"/>
      <c r="W11" s="13" t="str">
        <f>AF8</f>
        <v>ロングライフ</v>
      </c>
      <c r="X11" s="12" t="s">
        <v>245</v>
      </c>
      <c r="Y11" s="13">
        <f>AI9</f>
        <v>2</v>
      </c>
      <c r="Z11" s="13" t="s">
        <v>37</v>
      </c>
      <c r="AA11" s="14">
        <f>AG9</f>
        <v>5</v>
      </c>
      <c r="AB11" s="16" t="s">
        <v>229</v>
      </c>
      <c r="AC11" s="10">
        <f>AI10</f>
        <v>5</v>
      </c>
      <c r="AD11" s="10" t="s">
        <v>37</v>
      </c>
      <c r="AE11" s="11">
        <f>AG10</f>
        <v>1</v>
      </c>
      <c r="AF11" s="164"/>
      <c r="AG11" s="165"/>
      <c r="AH11" s="165"/>
      <c r="AI11" s="166"/>
      <c r="AJ11" s="14">
        <f>SUM((AK11*3)+(AL11*1))</f>
        <v>3</v>
      </c>
      <c r="AK11" s="15">
        <f>COUNTIF(X11:AI11,"○")</f>
        <v>1</v>
      </c>
      <c r="AL11" s="15">
        <f>COUNTIF(X11:AI11,"△")</f>
        <v>0</v>
      </c>
      <c r="AM11" s="15">
        <f>COUNTIF(X11:AI11,"●")</f>
        <v>1</v>
      </c>
      <c r="AN11" s="29">
        <f>SUM(Y11,AC11,AG11)</f>
        <v>7</v>
      </c>
      <c r="AO11" s="15">
        <f>SUM(AA11,AE11,AI11)</f>
        <v>6</v>
      </c>
      <c r="AP11" s="15">
        <f>SUM(AN11-AO11)</f>
        <v>1</v>
      </c>
      <c r="AQ11" s="36">
        <v>2</v>
      </c>
    </row>
    <row r="12" spans="1:43" ht="13.5" customHeight="1">
      <c r="A12" s="30"/>
      <c r="B12" s="170" t="s">
        <v>221</v>
      </c>
      <c r="C12" s="170"/>
      <c r="D12" s="170"/>
      <c r="E12" s="170"/>
      <c r="F12" s="31"/>
      <c r="G12" s="40" t="s">
        <v>118</v>
      </c>
      <c r="H12" s="31"/>
      <c r="I12" s="31"/>
      <c r="J12" s="31"/>
      <c r="K12" s="31"/>
      <c r="L12" s="31"/>
      <c r="M12" s="31"/>
      <c r="N12" s="32">
        <f aca="true" t="shared" si="2" ref="N12:T12">SUM(N9:N11)</f>
        <v>9</v>
      </c>
      <c r="O12" s="32">
        <f t="shared" si="2"/>
        <v>3</v>
      </c>
      <c r="P12" s="32">
        <f t="shared" si="2"/>
        <v>0</v>
      </c>
      <c r="Q12" s="32">
        <f t="shared" si="2"/>
        <v>3</v>
      </c>
      <c r="R12" s="32">
        <f t="shared" si="2"/>
        <v>13</v>
      </c>
      <c r="S12" s="32">
        <f t="shared" si="2"/>
        <v>13</v>
      </c>
      <c r="T12" s="32">
        <f t="shared" si="2"/>
        <v>0</v>
      </c>
      <c r="U12" s="31"/>
      <c r="V12" s="38"/>
      <c r="W12" s="30"/>
      <c r="X12" s="170" t="s">
        <v>66</v>
      </c>
      <c r="Y12" s="170"/>
      <c r="Z12" s="170"/>
      <c r="AA12" s="170"/>
      <c r="AB12" s="31"/>
      <c r="AC12" s="40" t="s">
        <v>156</v>
      </c>
      <c r="AD12" s="31"/>
      <c r="AE12" s="31"/>
      <c r="AF12" s="31"/>
      <c r="AG12" s="31"/>
      <c r="AH12" s="31"/>
      <c r="AI12" s="31"/>
      <c r="AJ12" s="32">
        <f aca="true" t="shared" si="3" ref="AJ12:AP12">SUM(AJ9:AJ11)</f>
        <v>9</v>
      </c>
      <c r="AK12" s="32">
        <f t="shared" si="3"/>
        <v>3</v>
      </c>
      <c r="AL12" s="32">
        <f t="shared" si="3"/>
        <v>0</v>
      </c>
      <c r="AM12" s="32">
        <f t="shared" si="3"/>
        <v>3</v>
      </c>
      <c r="AN12" s="32">
        <f t="shared" si="3"/>
        <v>20</v>
      </c>
      <c r="AO12" s="32">
        <f t="shared" si="3"/>
        <v>20</v>
      </c>
      <c r="AP12" s="32">
        <f t="shared" si="3"/>
        <v>0</v>
      </c>
      <c r="AQ12" s="31"/>
    </row>
    <row r="13" spans="1:43" s="44" customFormat="1" ht="13.5" customHeight="1">
      <c r="A13" s="33"/>
      <c r="B13" s="168" t="str">
        <f>'１次予選'!I3</f>
        <v>デュオFC</v>
      </c>
      <c r="C13" s="168"/>
      <c r="D13" s="168"/>
      <c r="E13" s="169"/>
      <c r="F13" s="167" t="str">
        <f>'１次予選'!I4</f>
        <v>涌谷FC</v>
      </c>
      <c r="G13" s="168"/>
      <c r="H13" s="168"/>
      <c r="I13" s="169"/>
      <c r="J13" s="167" t="str">
        <f>'１次予選'!I5</f>
        <v>Ｔ Ｎ</v>
      </c>
      <c r="K13" s="168"/>
      <c r="L13" s="168"/>
      <c r="M13" s="169"/>
      <c r="N13" s="14" t="s">
        <v>36</v>
      </c>
      <c r="O13" s="27" t="s">
        <v>35</v>
      </c>
      <c r="P13" s="27" t="s">
        <v>34</v>
      </c>
      <c r="Q13" s="27" t="s">
        <v>33</v>
      </c>
      <c r="R13" s="15" t="s">
        <v>32</v>
      </c>
      <c r="S13" s="15" t="s">
        <v>31</v>
      </c>
      <c r="T13" s="15" t="s">
        <v>30</v>
      </c>
      <c r="U13" s="12" t="s">
        <v>29</v>
      </c>
      <c r="V13" s="35"/>
      <c r="W13" s="37"/>
      <c r="X13" s="167" t="str">
        <f>'１次予選'!AC3</f>
        <v>FC中山</v>
      </c>
      <c r="Y13" s="168"/>
      <c r="Z13" s="168"/>
      <c r="AA13" s="169"/>
      <c r="AB13" s="167" t="str">
        <f>'１次予選'!AC4</f>
        <v>おきの</v>
      </c>
      <c r="AC13" s="168"/>
      <c r="AD13" s="168"/>
      <c r="AE13" s="169"/>
      <c r="AF13" s="167" t="str">
        <f>'１次予選'!AC5</f>
        <v>コバルトーレ</v>
      </c>
      <c r="AG13" s="168"/>
      <c r="AH13" s="168"/>
      <c r="AI13" s="169"/>
      <c r="AJ13" s="14" t="s">
        <v>36</v>
      </c>
      <c r="AK13" s="27" t="s">
        <v>35</v>
      </c>
      <c r="AL13" s="27" t="s">
        <v>34</v>
      </c>
      <c r="AM13" s="27" t="s">
        <v>33</v>
      </c>
      <c r="AN13" s="15" t="s">
        <v>32</v>
      </c>
      <c r="AO13" s="15" t="s">
        <v>31</v>
      </c>
      <c r="AP13" s="12" t="s">
        <v>30</v>
      </c>
      <c r="AQ13" s="15" t="s">
        <v>29</v>
      </c>
    </row>
    <row r="14" spans="1:43" s="44" customFormat="1" ht="13.5" customHeight="1">
      <c r="A14" s="15" t="str">
        <f>B13</f>
        <v>デュオFC</v>
      </c>
      <c r="B14" s="165"/>
      <c r="C14" s="165"/>
      <c r="D14" s="165"/>
      <c r="E14" s="166"/>
      <c r="F14" s="12" t="s">
        <v>227</v>
      </c>
      <c r="G14" s="13">
        <f>'１次予選'!H30</f>
        <v>6</v>
      </c>
      <c r="H14" s="13" t="s">
        <v>37</v>
      </c>
      <c r="I14" s="14">
        <f>'１次予選'!K30</f>
        <v>1</v>
      </c>
      <c r="J14" s="12" t="s">
        <v>238</v>
      </c>
      <c r="K14" s="13">
        <f>'１次予選'!H24</f>
        <v>5</v>
      </c>
      <c r="L14" s="13" t="s">
        <v>37</v>
      </c>
      <c r="M14" s="14">
        <f>'１次予選'!K24</f>
        <v>0</v>
      </c>
      <c r="N14" s="14">
        <f>SUM((O14*3)+(P14*1))</f>
        <v>6</v>
      </c>
      <c r="O14" s="15">
        <f>COUNTIF(B14:M14,"○")</f>
        <v>2</v>
      </c>
      <c r="P14" s="15">
        <f>COUNTIF(B14:M14,"△")</f>
        <v>0</v>
      </c>
      <c r="Q14" s="15">
        <f>COUNTIF(B14:M14,"●")</f>
        <v>0</v>
      </c>
      <c r="R14" s="29">
        <f>SUM(C14,G14,K14)</f>
        <v>11</v>
      </c>
      <c r="S14" s="15">
        <f>SUM(E14,I14,M14)</f>
        <v>1</v>
      </c>
      <c r="T14" s="15">
        <f>SUM(R14-S14)</f>
        <v>10</v>
      </c>
      <c r="U14" s="34">
        <v>1</v>
      </c>
      <c r="V14" s="35"/>
      <c r="W14" s="13" t="str">
        <f>X13</f>
        <v>FC中山</v>
      </c>
      <c r="X14" s="164"/>
      <c r="Y14" s="165"/>
      <c r="Z14" s="165"/>
      <c r="AA14" s="166"/>
      <c r="AB14" s="12" t="s">
        <v>238</v>
      </c>
      <c r="AC14" s="13">
        <f>'１次予選'!AB30</f>
        <v>6</v>
      </c>
      <c r="AD14" s="13" t="s">
        <v>37</v>
      </c>
      <c r="AE14" s="14">
        <f>'１次予選'!AE30</f>
        <v>0</v>
      </c>
      <c r="AF14" s="12" t="s">
        <v>238</v>
      </c>
      <c r="AG14" s="13">
        <f>'１次予選'!AB24</f>
        <v>2</v>
      </c>
      <c r="AH14" s="13" t="s">
        <v>37</v>
      </c>
      <c r="AI14" s="14">
        <f>'１次予選'!AE24</f>
        <v>1</v>
      </c>
      <c r="AJ14" s="14">
        <f>SUM((AK14*3)+(AL14*1))</f>
        <v>6</v>
      </c>
      <c r="AK14" s="15">
        <f>COUNTIF(X14:AI14,"○")</f>
        <v>2</v>
      </c>
      <c r="AL14" s="15">
        <f>COUNTIF(X14:AI14,"△")</f>
        <v>0</v>
      </c>
      <c r="AM14" s="15">
        <f>COUNTIF(X14:AI14,"●")</f>
        <v>0</v>
      </c>
      <c r="AN14" s="29">
        <f>SUM(Y14,AC14,AG14)</f>
        <v>8</v>
      </c>
      <c r="AO14" s="15">
        <f>SUM(AA14,AE14,AI14)</f>
        <v>1</v>
      </c>
      <c r="AP14" s="15">
        <f>SUM(AN14-AO14)</f>
        <v>7</v>
      </c>
      <c r="AQ14" s="36">
        <v>1</v>
      </c>
    </row>
    <row r="15" spans="1:43" s="44" customFormat="1" ht="13.5" customHeight="1">
      <c r="A15" s="15" t="str">
        <f>F13</f>
        <v>涌谷FC</v>
      </c>
      <c r="B15" s="13" t="s">
        <v>239</v>
      </c>
      <c r="C15" s="13">
        <f>I14</f>
        <v>1</v>
      </c>
      <c r="D15" s="13" t="s">
        <v>37</v>
      </c>
      <c r="E15" s="14">
        <f>G14</f>
        <v>6</v>
      </c>
      <c r="F15" s="164"/>
      <c r="G15" s="165"/>
      <c r="H15" s="165"/>
      <c r="I15" s="166"/>
      <c r="J15" s="16" t="s">
        <v>227</v>
      </c>
      <c r="K15" s="10">
        <f>'１次予選'!H18</f>
        <v>2</v>
      </c>
      <c r="L15" s="10" t="s">
        <v>37</v>
      </c>
      <c r="M15" s="11">
        <f>'１次予選'!K18</f>
        <v>0</v>
      </c>
      <c r="N15" s="14">
        <f>SUM((O15*3)+(P15*1))</f>
        <v>3</v>
      </c>
      <c r="O15" s="15">
        <f>COUNTIF(B15:M15,"○")</f>
        <v>1</v>
      </c>
      <c r="P15" s="15">
        <f>COUNTIF(B15:M15,"△")</f>
        <v>0</v>
      </c>
      <c r="Q15" s="15">
        <f>COUNTIF(B15:M15,"●")</f>
        <v>1</v>
      </c>
      <c r="R15" s="29">
        <f>SUM(C15,G15,K15)</f>
        <v>3</v>
      </c>
      <c r="S15" s="15">
        <f>SUM(E15,I15,M15)</f>
        <v>6</v>
      </c>
      <c r="T15" s="15">
        <f>SUM(R15-S15)</f>
        <v>-3</v>
      </c>
      <c r="U15" s="34">
        <v>2</v>
      </c>
      <c r="V15" s="35"/>
      <c r="W15" s="13" t="str">
        <f>AB13</f>
        <v>おきの</v>
      </c>
      <c r="X15" s="12" t="s">
        <v>226</v>
      </c>
      <c r="Y15" s="13">
        <f>AE14</f>
        <v>0</v>
      </c>
      <c r="Z15" s="13" t="s">
        <v>37</v>
      </c>
      <c r="AA15" s="14">
        <f>AC14</f>
        <v>6</v>
      </c>
      <c r="AB15" s="164"/>
      <c r="AC15" s="165"/>
      <c r="AD15" s="165"/>
      <c r="AE15" s="166"/>
      <c r="AF15" s="16" t="s">
        <v>233</v>
      </c>
      <c r="AG15" s="13">
        <f>'１次予選'!AB18</f>
        <v>0</v>
      </c>
      <c r="AH15" s="13" t="s">
        <v>37</v>
      </c>
      <c r="AI15" s="14">
        <f>'１次予選'!AE18</f>
        <v>3</v>
      </c>
      <c r="AJ15" s="14">
        <f>SUM((AK15*3)+(AL15*1))</f>
        <v>0</v>
      </c>
      <c r="AK15" s="15">
        <f>COUNTIF(X15:AI15,"○")</f>
        <v>0</v>
      </c>
      <c r="AL15" s="15">
        <f>COUNTIF(X15:AI15,"△")</f>
        <v>0</v>
      </c>
      <c r="AM15" s="15">
        <f>COUNTIF(X15:AI15,"●")</f>
        <v>2</v>
      </c>
      <c r="AN15" s="29">
        <f>SUM(Y15,AC15,AG15)</f>
        <v>0</v>
      </c>
      <c r="AO15" s="15">
        <f>SUM(AA15,AE15,AI15)</f>
        <v>9</v>
      </c>
      <c r="AP15" s="15">
        <f>SUM(AN15-AO15)</f>
        <v>-9</v>
      </c>
      <c r="AQ15" s="36">
        <v>3</v>
      </c>
    </row>
    <row r="16" spans="1:43" s="44" customFormat="1" ht="13.5" customHeight="1">
      <c r="A16" s="15" t="str">
        <f>J13</f>
        <v>Ｔ Ｎ</v>
      </c>
      <c r="B16" s="13" t="s">
        <v>239</v>
      </c>
      <c r="C16" s="13">
        <f>M14</f>
        <v>0</v>
      </c>
      <c r="D16" s="13" t="s">
        <v>37</v>
      </c>
      <c r="E16" s="14">
        <f>K14</f>
        <v>5</v>
      </c>
      <c r="F16" s="16" t="s">
        <v>226</v>
      </c>
      <c r="G16" s="10">
        <f>M15</f>
        <v>0</v>
      </c>
      <c r="H16" s="10" t="s">
        <v>37</v>
      </c>
      <c r="I16" s="11">
        <f>K15</f>
        <v>2</v>
      </c>
      <c r="J16" s="164"/>
      <c r="K16" s="165"/>
      <c r="L16" s="165"/>
      <c r="M16" s="166"/>
      <c r="N16" s="14">
        <f>SUM((O16*3)+(P16*1))</f>
        <v>0</v>
      </c>
      <c r="O16" s="15">
        <f>COUNTIF(B16:M16,"○")</f>
        <v>0</v>
      </c>
      <c r="P16" s="15">
        <f>COUNTIF(B16:M16,"△")</f>
        <v>0</v>
      </c>
      <c r="Q16" s="15">
        <f>COUNTIF(B16:M16,"●")</f>
        <v>2</v>
      </c>
      <c r="R16" s="29">
        <f>SUM(C16,G16,K16)</f>
        <v>0</v>
      </c>
      <c r="S16" s="15">
        <f>SUM(E16,I16,M16)</f>
        <v>7</v>
      </c>
      <c r="T16" s="15">
        <f>SUM(R16-S16)</f>
        <v>-7</v>
      </c>
      <c r="U16" s="34">
        <v>3</v>
      </c>
      <c r="V16" s="35"/>
      <c r="W16" s="13" t="str">
        <f>AF13</f>
        <v>コバルトーレ</v>
      </c>
      <c r="X16" s="12" t="s">
        <v>239</v>
      </c>
      <c r="Y16" s="13">
        <f>AI14</f>
        <v>1</v>
      </c>
      <c r="Z16" s="13" t="s">
        <v>37</v>
      </c>
      <c r="AA16" s="14">
        <f>AG14</f>
        <v>2</v>
      </c>
      <c r="AB16" s="16" t="s">
        <v>234</v>
      </c>
      <c r="AC16" s="10">
        <f>AI15</f>
        <v>3</v>
      </c>
      <c r="AD16" s="10" t="s">
        <v>37</v>
      </c>
      <c r="AE16" s="11">
        <f>AG15</f>
        <v>0</v>
      </c>
      <c r="AF16" s="164"/>
      <c r="AG16" s="165"/>
      <c r="AH16" s="165"/>
      <c r="AI16" s="166"/>
      <c r="AJ16" s="14">
        <f>SUM((AK16*3)+(AL16*1))</f>
        <v>3</v>
      </c>
      <c r="AK16" s="15">
        <f>COUNTIF(X16:AI16,"○")</f>
        <v>1</v>
      </c>
      <c r="AL16" s="15">
        <f>COUNTIF(X16:AI16,"△")</f>
        <v>0</v>
      </c>
      <c r="AM16" s="15">
        <f>COUNTIF(X16:AI16,"●")</f>
        <v>1</v>
      </c>
      <c r="AN16" s="29">
        <f>SUM(Y16,AC16,AG16)</f>
        <v>4</v>
      </c>
      <c r="AO16" s="15">
        <f>SUM(AA16,AE16,AI16)</f>
        <v>2</v>
      </c>
      <c r="AP16" s="15">
        <f>SUM(AN16-AO16)</f>
        <v>2</v>
      </c>
      <c r="AQ16" s="36">
        <v>2</v>
      </c>
    </row>
    <row r="17" spans="1:43" ht="13.5" customHeight="1">
      <c r="A17" s="30"/>
      <c r="B17" s="170" t="s">
        <v>222</v>
      </c>
      <c r="C17" s="170"/>
      <c r="D17" s="170"/>
      <c r="E17" s="170"/>
      <c r="F17" s="31"/>
      <c r="G17" s="40" t="s">
        <v>118</v>
      </c>
      <c r="H17" s="31"/>
      <c r="I17" s="31"/>
      <c r="J17" s="31"/>
      <c r="K17" s="31"/>
      <c r="L17" s="31"/>
      <c r="M17" s="31"/>
      <c r="N17" s="32">
        <f aca="true" t="shared" si="4" ref="N17:T17">SUM(N14:N16)</f>
        <v>9</v>
      </c>
      <c r="O17" s="32">
        <f t="shared" si="4"/>
        <v>3</v>
      </c>
      <c r="P17" s="32">
        <f t="shared" si="4"/>
        <v>0</v>
      </c>
      <c r="Q17" s="32">
        <f t="shared" si="4"/>
        <v>3</v>
      </c>
      <c r="R17" s="32">
        <f t="shared" si="4"/>
        <v>14</v>
      </c>
      <c r="S17" s="32">
        <f t="shared" si="4"/>
        <v>14</v>
      </c>
      <c r="T17" s="32">
        <f t="shared" si="4"/>
        <v>0</v>
      </c>
      <c r="U17" s="31"/>
      <c r="V17" s="38"/>
      <c r="W17" s="30"/>
      <c r="X17" s="170" t="s">
        <v>67</v>
      </c>
      <c r="Y17" s="170"/>
      <c r="Z17" s="170"/>
      <c r="AA17" s="170"/>
      <c r="AB17" s="31"/>
      <c r="AC17" s="40" t="s">
        <v>156</v>
      </c>
      <c r="AD17" s="31"/>
      <c r="AE17" s="31"/>
      <c r="AF17" s="31"/>
      <c r="AG17" s="31"/>
      <c r="AH17" s="31"/>
      <c r="AI17" s="31"/>
      <c r="AJ17" s="32">
        <f aca="true" t="shared" si="5" ref="AJ17:AP17">SUM(AJ14:AJ16)</f>
        <v>9</v>
      </c>
      <c r="AK17" s="32">
        <f t="shared" si="5"/>
        <v>3</v>
      </c>
      <c r="AL17" s="32">
        <f t="shared" si="5"/>
        <v>0</v>
      </c>
      <c r="AM17" s="32">
        <f t="shared" si="5"/>
        <v>3</v>
      </c>
      <c r="AN17" s="32">
        <f t="shared" si="5"/>
        <v>12</v>
      </c>
      <c r="AO17" s="32">
        <f t="shared" si="5"/>
        <v>12</v>
      </c>
      <c r="AP17" s="32">
        <f t="shared" si="5"/>
        <v>0</v>
      </c>
      <c r="AQ17" s="31"/>
    </row>
    <row r="18" spans="1:43" s="44" customFormat="1" ht="13.5" customHeight="1">
      <c r="A18" s="33"/>
      <c r="B18" s="168" t="str">
        <f>'１次予選'!I8</f>
        <v>大野田</v>
      </c>
      <c r="C18" s="168"/>
      <c r="D18" s="168"/>
      <c r="E18" s="169"/>
      <c r="F18" s="167" t="str">
        <f>'１次予選'!I9</f>
        <v>富谷FC</v>
      </c>
      <c r="G18" s="168"/>
      <c r="H18" s="168"/>
      <c r="I18" s="169"/>
      <c r="J18" s="167" t="str">
        <f>'１次予選'!I10</f>
        <v>多賀城FCB</v>
      </c>
      <c r="K18" s="168"/>
      <c r="L18" s="168"/>
      <c r="M18" s="169"/>
      <c r="N18" s="14" t="s">
        <v>36</v>
      </c>
      <c r="O18" s="27" t="s">
        <v>35</v>
      </c>
      <c r="P18" s="27" t="s">
        <v>34</v>
      </c>
      <c r="Q18" s="27" t="s">
        <v>33</v>
      </c>
      <c r="R18" s="15" t="s">
        <v>32</v>
      </c>
      <c r="S18" s="15" t="s">
        <v>31</v>
      </c>
      <c r="T18" s="15" t="s">
        <v>30</v>
      </c>
      <c r="U18" s="12" t="s">
        <v>29</v>
      </c>
      <c r="V18" s="35"/>
      <c r="W18" s="37"/>
      <c r="X18" s="167" t="str">
        <f>'１次予選'!AC8</f>
        <v>北　六</v>
      </c>
      <c r="Y18" s="168"/>
      <c r="Z18" s="168"/>
      <c r="AA18" s="169"/>
      <c r="AB18" s="168" t="str">
        <f>'１次予選'!AC9</f>
        <v>アルコ</v>
      </c>
      <c r="AC18" s="168"/>
      <c r="AD18" s="168"/>
      <c r="AE18" s="169"/>
      <c r="AF18" s="168" t="str">
        <f>'１次予選'!AC10</f>
        <v>東   六</v>
      </c>
      <c r="AG18" s="168"/>
      <c r="AH18" s="168"/>
      <c r="AI18" s="169"/>
      <c r="AJ18" s="14" t="s">
        <v>36</v>
      </c>
      <c r="AK18" s="27" t="s">
        <v>35</v>
      </c>
      <c r="AL18" s="27" t="s">
        <v>34</v>
      </c>
      <c r="AM18" s="27" t="s">
        <v>33</v>
      </c>
      <c r="AN18" s="15" t="s">
        <v>32</v>
      </c>
      <c r="AO18" s="15" t="s">
        <v>31</v>
      </c>
      <c r="AP18" s="12" t="s">
        <v>30</v>
      </c>
      <c r="AQ18" s="15" t="s">
        <v>29</v>
      </c>
    </row>
    <row r="19" spans="1:43" s="44" customFormat="1" ht="13.5" customHeight="1">
      <c r="A19" s="15" t="str">
        <f>B18</f>
        <v>大野田</v>
      </c>
      <c r="B19" s="165"/>
      <c r="C19" s="165"/>
      <c r="D19" s="165"/>
      <c r="E19" s="166"/>
      <c r="F19" s="12" t="s">
        <v>243</v>
      </c>
      <c r="G19" s="13">
        <f>'１次予選'!H33</f>
        <v>2</v>
      </c>
      <c r="H19" s="13" t="s">
        <v>37</v>
      </c>
      <c r="I19" s="14">
        <f>'１次予選'!K33</f>
        <v>1</v>
      </c>
      <c r="J19" s="12" t="s">
        <v>229</v>
      </c>
      <c r="K19" s="13">
        <f>'１次予選'!H27</f>
        <v>2</v>
      </c>
      <c r="L19" s="13" t="s">
        <v>37</v>
      </c>
      <c r="M19" s="14">
        <f>'１次予選'!K27</f>
        <v>0</v>
      </c>
      <c r="N19" s="14">
        <f>SUM((O19*3)+(P19*1))</f>
        <v>6</v>
      </c>
      <c r="O19" s="15">
        <f>COUNTIF(B19:M19,"○")</f>
        <v>2</v>
      </c>
      <c r="P19" s="15">
        <f>COUNTIF(B19:M19,"△")</f>
        <v>0</v>
      </c>
      <c r="Q19" s="15">
        <f>COUNTIF(B19:M19,"●")</f>
        <v>0</v>
      </c>
      <c r="R19" s="29">
        <f>SUM(C19,G19,K19)</f>
        <v>4</v>
      </c>
      <c r="S19" s="15">
        <f>SUM(E19,I19,M19)</f>
        <v>1</v>
      </c>
      <c r="T19" s="15">
        <f>SUM(R19-S19)</f>
        <v>3</v>
      </c>
      <c r="U19" s="34">
        <v>1</v>
      </c>
      <c r="V19" s="35"/>
      <c r="W19" s="13" t="str">
        <f>X18</f>
        <v>北　六</v>
      </c>
      <c r="X19" s="164"/>
      <c r="Y19" s="165"/>
      <c r="Z19" s="165"/>
      <c r="AA19" s="166"/>
      <c r="AB19" s="12" t="s">
        <v>229</v>
      </c>
      <c r="AC19" s="13">
        <f>'１次予選'!AB33</f>
        <v>2</v>
      </c>
      <c r="AD19" s="13" t="s">
        <v>37</v>
      </c>
      <c r="AE19" s="14">
        <f>'１次予選'!AE33</f>
        <v>0</v>
      </c>
      <c r="AF19" s="12" t="s">
        <v>227</v>
      </c>
      <c r="AG19" s="13">
        <f>'１次予選'!AB27</f>
        <v>2</v>
      </c>
      <c r="AH19" s="13" t="s">
        <v>37</v>
      </c>
      <c r="AI19" s="14">
        <f>'１次予選'!AE27</f>
        <v>0</v>
      </c>
      <c r="AJ19" s="14">
        <f>SUM((AK19*3)+(AL19*1))</f>
        <v>6</v>
      </c>
      <c r="AK19" s="15">
        <f>COUNTIF(X19:AI19,"○")</f>
        <v>2</v>
      </c>
      <c r="AL19" s="15">
        <f>COUNTIF(X19:AI19,"△")</f>
        <v>0</v>
      </c>
      <c r="AM19" s="15">
        <f>COUNTIF(X19:AI19,"●")</f>
        <v>0</v>
      </c>
      <c r="AN19" s="29">
        <f>SUM(Y19,AC19,AG19)</f>
        <v>4</v>
      </c>
      <c r="AO19" s="15">
        <f>SUM(AA19,AE19,AI19)</f>
        <v>0</v>
      </c>
      <c r="AP19" s="15">
        <f>SUM(AN19-AO19)</f>
        <v>4</v>
      </c>
      <c r="AQ19" s="36">
        <v>1</v>
      </c>
    </row>
    <row r="20" spans="1:43" s="44" customFormat="1" ht="13.5" customHeight="1">
      <c r="A20" s="15" t="str">
        <f>F18</f>
        <v>富谷FC</v>
      </c>
      <c r="B20" s="13" t="s">
        <v>239</v>
      </c>
      <c r="C20" s="13">
        <f>I19</f>
        <v>1</v>
      </c>
      <c r="D20" s="13" t="s">
        <v>37</v>
      </c>
      <c r="E20" s="14">
        <f>G19</f>
        <v>2</v>
      </c>
      <c r="F20" s="164"/>
      <c r="G20" s="165"/>
      <c r="H20" s="165"/>
      <c r="I20" s="166"/>
      <c r="J20" s="16" t="s">
        <v>235</v>
      </c>
      <c r="K20" s="10">
        <f>'１次予選'!H21</f>
        <v>0</v>
      </c>
      <c r="L20" s="10" t="s">
        <v>37</v>
      </c>
      <c r="M20" s="11">
        <f>'１次予選'!K21</f>
        <v>0</v>
      </c>
      <c r="N20" s="14">
        <f>SUM((O20*3)+(P20*1))</f>
        <v>1</v>
      </c>
      <c r="O20" s="15">
        <f>COUNTIF(B20:M20,"○")</f>
        <v>0</v>
      </c>
      <c r="P20" s="15">
        <f>COUNTIF(B20:M20,"△")</f>
        <v>1</v>
      </c>
      <c r="Q20" s="15">
        <f>COUNTIF(B20:M20,"●")</f>
        <v>1</v>
      </c>
      <c r="R20" s="29">
        <f>SUM(C20,G20,K20)</f>
        <v>1</v>
      </c>
      <c r="S20" s="15">
        <f>SUM(E20,I20,M20)</f>
        <v>2</v>
      </c>
      <c r="T20" s="15">
        <f>SUM(R20-S20)</f>
        <v>-1</v>
      </c>
      <c r="U20" s="34">
        <v>2</v>
      </c>
      <c r="V20" s="35"/>
      <c r="W20" s="13" t="str">
        <f>AB18</f>
        <v>アルコ</v>
      </c>
      <c r="X20" s="12" t="s">
        <v>226</v>
      </c>
      <c r="Y20" s="13">
        <f>AE19</f>
        <v>0</v>
      </c>
      <c r="Z20" s="13" t="s">
        <v>37</v>
      </c>
      <c r="AA20" s="14">
        <f>AC19</f>
        <v>2</v>
      </c>
      <c r="AB20" s="164"/>
      <c r="AC20" s="165"/>
      <c r="AD20" s="165"/>
      <c r="AE20" s="166"/>
      <c r="AF20" s="16" t="s">
        <v>236</v>
      </c>
      <c r="AG20" s="13">
        <f>'１次予選'!AB21</f>
        <v>0</v>
      </c>
      <c r="AH20" s="13" t="s">
        <v>37</v>
      </c>
      <c r="AI20" s="14">
        <f>'１次予選'!AE21</f>
        <v>5</v>
      </c>
      <c r="AJ20" s="14">
        <f>SUM((AK20*3)+(AL20*1))</f>
        <v>0</v>
      </c>
      <c r="AK20" s="15">
        <f>COUNTIF(X20:AI20,"○")</f>
        <v>0</v>
      </c>
      <c r="AL20" s="15">
        <f>COUNTIF(X20:AI20,"△")</f>
        <v>0</v>
      </c>
      <c r="AM20" s="15">
        <f>COUNTIF(X20:AI20,"●")</f>
        <v>2</v>
      </c>
      <c r="AN20" s="29">
        <f>SUM(Y20,AC20,AG20)</f>
        <v>0</v>
      </c>
      <c r="AO20" s="15">
        <f>SUM(AA20,AE20,AI20)</f>
        <v>7</v>
      </c>
      <c r="AP20" s="15">
        <f>SUM(AN20-AO20)</f>
        <v>-7</v>
      </c>
      <c r="AQ20" s="36">
        <v>3</v>
      </c>
    </row>
    <row r="21" spans="1:43" s="44" customFormat="1" ht="13.5" customHeight="1">
      <c r="A21" s="15" t="str">
        <f>J18</f>
        <v>多賀城FCB</v>
      </c>
      <c r="B21" s="13" t="s">
        <v>226</v>
      </c>
      <c r="C21" s="13">
        <f>M19</f>
        <v>0</v>
      </c>
      <c r="D21" s="13" t="s">
        <v>37</v>
      </c>
      <c r="E21" s="14">
        <f>K19</f>
        <v>2</v>
      </c>
      <c r="F21" s="16" t="s">
        <v>232</v>
      </c>
      <c r="G21" s="10">
        <f>M20</f>
        <v>0</v>
      </c>
      <c r="H21" s="10" t="s">
        <v>37</v>
      </c>
      <c r="I21" s="11">
        <f>K20</f>
        <v>0</v>
      </c>
      <c r="J21" s="164"/>
      <c r="K21" s="165"/>
      <c r="L21" s="165"/>
      <c r="M21" s="166"/>
      <c r="N21" s="14">
        <f>SUM((O21*3)+(P21*1))</f>
        <v>1</v>
      </c>
      <c r="O21" s="15">
        <f>COUNTIF(B21:M21,"○")</f>
        <v>0</v>
      </c>
      <c r="P21" s="15">
        <f>COUNTIF(B21:M21,"△")</f>
        <v>1</v>
      </c>
      <c r="Q21" s="15">
        <f>COUNTIF(B21:M21,"●")</f>
        <v>1</v>
      </c>
      <c r="R21" s="29">
        <f>SUM(C21,G21,K21)</f>
        <v>0</v>
      </c>
      <c r="S21" s="15">
        <f>SUM(E21,I21,M21)</f>
        <v>2</v>
      </c>
      <c r="T21" s="15">
        <f>SUM(R21-S21)</f>
        <v>-2</v>
      </c>
      <c r="U21" s="34">
        <v>3</v>
      </c>
      <c r="V21" s="35"/>
      <c r="W21" s="13" t="str">
        <f>AF18</f>
        <v>東   六</v>
      </c>
      <c r="X21" s="12" t="s">
        <v>239</v>
      </c>
      <c r="Y21" s="13">
        <f>AI19</f>
        <v>0</v>
      </c>
      <c r="Z21" s="13" t="s">
        <v>37</v>
      </c>
      <c r="AA21" s="14">
        <f>AG19</f>
        <v>2</v>
      </c>
      <c r="AB21" s="16" t="s">
        <v>237</v>
      </c>
      <c r="AC21" s="10">
        <f>AI20</f>
        <v>5</v>
      </c>
      <c r="AD21" s="10" t="s">
        <v>37</v>
      </c>
      <c r="AE21" s="11">
        <f>AG20</f>
        <v>0</v>
      </c>
      <c r="AF21" s="164"/>
      <c r="AG21" s="165"/>
      <c r="AH21" s="165"/>
      <c r="AI21" s="166"/>
      <c r="AJ21" s="14">
        <f>SUM((AK21*3)+(AL21*1))</f>
        <v>3</v>
      </c>
      <c r="AK21" s="15">
        <f>COUNTIF(X21:AI21,"○")</f>
        <v>1</v>
      </c>
      <c r="AL21" s="15">
        <f>COUNTIF(X21:AI21,"△")</f>
        <v>0</v>
      </c>
      <c r="AM21" s="15">
        <f>COUNTIF(X21:AI21,"●")</f>
        <v>1</v>
      </c>
      <c r="AN21" s="29">
        <f>SUM(Y21,AC21,AG21)</f>
        <v>5</v>
      </c>
      <c r="AO21" s="15">
        <f>SUM(AA21,AE21,AI21)</f>
        <v>2</v>
      </c>
      <c r="AP21" s="15">
        <f>SUM(AN21-AO21)</f>
        <v>3</v>
      </c>
      <c r="AQ21" s="36">
        <v>2</v>
      </c>
    </row>
    <row r="22" spans="1:43" ht="13.5" customHeight="1">
      <c r="A22" s="30"/>
      <c r="B22" s="170" t="s">
        <v>223</v>
      </c>
      <c r="C22" s="170"/>
      <c r="D22" s="170"/>
      <c r="E22" s="170"/>
      <c r="F22" s="31"/>
      <c r="G22" s="39" t="s">
        <v>154</v>
      </c>
      <c r="H22" s="31"/>
      <c r="I22" s="31"/>
      <c r="J22" s="31"/>
      <c r="K22" s="31"/>
      <c r="L22" s="31"/>
      <c r="M22" s="31"/>
      <c r="N22" s="32">
        <f aca="true" t="shared" si="6" ref="N22:T22">SUM(N19:N21)</f>
        <v>8</v>
      </c>
      <c r="O22" s="32">
        <f t="shared" si="6"/>
        <v>2</v>
      </c>
      <c r="P22" s="32">
        <f t="shared" si="6"/>
        <v>2</v>
      </c>
      <c r="Q22" s="32">
        <f t="shared" si="6"/>
        <v>2</v>
      </c>
      <c r="R22" s="32">
        <f t="shared" si="6"/>
        <v>5</v>
      </c>
      <c r="S22" s="32">
        <f t="shared" si="6"/>
        <v>5</v>
      </c>
      <c r="T22" s="32">
        <f t="shared" si="6"/>
        <v>0</v>
      </c>
      <c r="U22" s="31"/>
      <c r="V22" s="38"/>
      <c r="W22" s="30"/>
      <c r="X22" s="170" t="s">
        <v>68</v>
      </c>
      <c r="Y22" s="170"/>
      <c r="Z22" s="170"/>
      <c r="AA22" s="170"/>
      <c r="AB22" s="31"/>
      <c r="AC22" s="40" t="s">
        <v>157</v>
      </c>
      <c r="AD22" s="31"/>
      <c r="AE22" s="31"/>
      <c r="AF22" s="31"/>
      <c r="AG22" s="31"/>
      <c r="AH22" s="31"/>
      <c r="AI22" s="31"/>
      <c r="AJ22" s="32">
        <f aca="true" t="shared" si="7" ref="AJ22:AP22">SUM(AJ19:AJ21)</f>
        <v>9</v>
      </c>
      <c r="AK22" s="32">
        <f t="shared" si="7"/>
        <v>3</v>
      </c>
      <c r="AL22" s="32">
        <f t="shared" si="7"/>
        <v>0</v>
      </c>
      <c r="AM22" s="32">
        <f t="shared" si="7"/>
        <v>3</v>
      </c>
      <c r="AN22" s="32">
        <f t="shared" si="7"/>
        <v>9</v>
      </c>
      <c r="AO22" s="32">
        <f t="shared" si="7"/>
        <v>9</v>
      </c>
      <c r="AP22" s="32">
        <f t="shared" si="7"/>
        <v>0</v>
      </c>
      <c r="AQ22" s="31"/>
    </row>
    <row r="23" spans="1:43" s="44" customFormat="1" ht="13.5" customHeight="1">
      <c r="A23" s="33"/>
      <c r="B23" s="168" t="str">
        <f>'１次予選'!N3</f>
        <v>不二が丘</v>
      </c>
      <c r="C23" s="168"/>
      <c r="D23" s="168"/>
      <c r="E23" s="169"/>
      <c r="F23" s="167" t="str">
        <f>'１次予選'!N4</f>
        <v>槻木FC</v>
      </c>
      <c r="G23" s="168"/>
      <c r="H23" s="168"/>
      <c r="I23" s="169"/>
      <c r="J23" s="167" t="str">
        <f>'１次予選'!N5</f>
        <v>増田西</v>
      </c>
      <c r="K23" s="168"/>
      <c r="L23" s="168"/>
      <c r="M23" s="169"/>
      <c r="N23" s="14" t="s">
        <v>36</v>
      </c>
      <c r="O23" s="27" t="s">
        <v>35</v>
      </c>
      <c r="P23" s="27" t="s">
        <v>34</v>
      </c>
      <c r="Q23" s="27" t="s">
        <v>33</v>
      </c>
      <c r="R23" s="15" t="s">
        <v>32</v>
      </c>
      <c r="S23" s="15" t="s">
        <v>31</v>
      </c>
      <c r="T23" s="15" t="s">
        <v>30</v>
      </c>
      <c r="U23" s="12" t="s">
        <v>29</v>
      </c>
      <c r="V23" s="35"/>
      <c r="W23" s="37"/>
      <c r="X23" s="167" t="str">
        <f>'１次予選'!AH3</f>
        <v>愛子SS</v>
      </c>
      <c r="Y23" s="168"/>
      <c r="Z23" s="168"/>
      <c r="AA23" s="169"/>
      <c r="AB23" s="167" t="str">
        <f>'１次予選'!AH4</f>
        <v>FC ASK</v>
      </c>
      <c r="AC23" s="168"/>
      <c r="AD23" s="168"/>
      <c r="AE23" s="169"/>
      <c r="AF23" s="167" t="str">
        <f>'１次予選'!AH5</f>
        <v>KAMURI</v>
      </c>
      <c r="AG23" s="168"/>
      <c r="AH23" s="168"/>
      <c r="AI23" s="169"/>
      <c r="AJ23" s="14" t="s">
        <v>36</v>
      </c>
      <c r="AK23" s="27" t="s">
        <v>35</v>
      </c>
      <c r="AL23" s="27" t="s">
        <v>34</v>
      </c>
      <c r="AM23" s="27" t="s">
        <v>33</v>
      </c>
      <c r="AN23" s="15" t="s">
        <v>32</v>
      </c>
      <c r="AO23" s="15" t="s">
        <v>31</v>
      </c>
      <c r="AP23" s="12" t="s">
        <v>30</v>
      </c>
      <c r="AQ23" s="15" t="s">
        <v>29</v>
      </c>
    </row>
    <row r="24" spans="1:43" s="44" customFormat="1" ht="13.5" customHeight="1">
      <c r="A24" s="15" t="str">
        <f>B23</f>
        <v>不二が丘</v>
      </c>
      <c r="B24" s="165"/>
      <c r="C24" s="165"/>
      <c r="D24" s="165"/>
      <c r="E24" s="166"/>
      <c r="F24" s="12" t="s">
        <v>232</v>
      </c>
      <c r="G24" s="13">
        <f>'１次予選'!M30</f>
        <v>0</v>
      </c>
      <c r="H24" s="13" t="s">
        <v>37</v>
      </c>
      <c r="I24" s="14">
        <f>'１次予選'!P30</f>
        <v>0</v>
      </c>
      <c r="J24" s="12" t="s">
        <v>229</v>
      </c>
      <c r="K24" s="13">
        <f>'１次予選'!M24</f>
        <v>4</v>
      </c>
      <c r="L24" s="13" t="s">
        <v>37</v>
      </c>
      <c r="M24" s="14">
        <f>'１次予選'!P24</f>
        <v>3</v>
      </c>
      <c r="N24" s="14">
        <f>SUM((O24*3)+(P24*1))</f>
        <v>4</v>
      </c>
      <c r="O24" s="15">
        <f>COUNTIF(B24:M24,"○")</f>
        <v>1</v>
      </c>
      <c r="P24" s="15">
        <f>COUNTIF(B24:M24,"△")</f>
        <v>1</v>
      </c>
      <c r="Q24" s="15">
        <f>COUNTIF(B24:M24,"●")</f>
        <v>0</v>
      </c>
      <c r="R24" s="29">
        <f>SUM(C24,G24,K24)</f>
        <v>4</v>
      </c>
      <c r="S24" s="15">
        <f>SUM(E24,I24,M24)</f>
        <v>3</v>
      </c>
      <c r="T24" s="15">
        <f>SUM(R24-S24)</f>
        <v>1</v>
      </c>
      <c r="U24" s="34">
        <v>1</v>
      </c>
      <c r="V24" s="35"/>
      <c r="W24" s="13" t="str">
        <f>X23</f>
        <v>愛子SS</v>
      </c>
      <c r="X24" s="164"/>
      <c r="Y24" s="165"/>
      <c r="Z24" s="165"/>
      <c r="AA24" s="166"/>
      <c r="AB24" s="12" t="s">
        <v>238</v>
      </c>
      <c r="AC24" s="13">
        <f>'１次予選'!AG30</f>
        <v>1</v>
      </c>
      <c r="AD24" s="13" t="s">
        <v>37</v>
      </c>
      <c r="AE24" s="14">
        <f>'１次予選'!AJ30</f>
        <v>0</v>
      </c>
      <c r="AF24" s="12" t="s">
        <v>238</v>
      </c>
      <c r="AG24" s="13">
        <f>'１次予選'!AG24</f>
        <v>8</v>
      </c>
      <c r="AH24" s="13" t="s">
        <v>37</v>
      </c>
      <c r="AI24" s="14">
        <f>'１次予選'!AJ24</f>
        <v>0</v>
      </c>
      <c r="AJ24" s="14">
        <f>SUM((AK24*3)+(AL24*1))</f>
        <v>6</v>
      </c>
      <c r="AK24" s="15">
        <f>COUNTIF(X24:AI24,"○")</f>
        <v>2</v>
      </c>
      <c r="AL24" s="15">
        <f>COUNTIF(X24:AI24,"△")</f>
        <v>0</v>
      </c>
      <c r="AM24" s="15">
        <f>COUNTIF(X24:AI24,"●")</f>
        <v>0</v>
      </c>
      <c r="AN24" s="29">
        <f>SUM(Y24,AC24,AG24)</f>
        <v>9</v>
      </c>
      <c r="AO24" s="15">
        <f>SUM(AA24,AE24,AI24)</f>
        <v>0</v>
      </c>
      <c r="AP24" s="15">
        <f>SUM(AN24-AO24)</f>
        <v>9</v>
      </c>
      <c r="AQ24" s="36">
        <v>1</v>
      </c>
    </row>
    <row r="25" spans="1:43" s="44" customFormat="1" ht="13.5" customHeight="1">
      <c r="A25" s="15" t="str">
        <f>F23</f>
        <v>槻木FC</v>
      </c>
      <c r="B25" s="13" t="s">
        <v>232</v>
      </c>
      <c r="C25" s="13">
        <f>I24</f>
        <v>0</v>
      </c>
      <c r="D25" s="13" t="s">
        <v>37</v>
      </c>
      <c r="E25" s="14">
        <f>G24</f>
        <v>0</v>
      </c>
      <c r="F25" s="164"/>
      <c r="G25" s="165"/>
      <c r="H25" s="165"/>
      <c r="I25" s="166"/>
      <c r="J25" s="16" t="s">
        <v>227</v>
      </c>
      <c r="K25" s="10">
        <f>'１次予選'!M18</f>
        <v>1</v>
      </c>
      <c r="L25" s="10" t="s">
        <v>37</v>
      </c>
      <c r="M25" s="11">
        <f>'１次予選'!P18</f>
        <v>0</v>
      </c>
      <c r="N25" s="14">
        <f>SUM((O25*3)+(P25*1))</f>
        <v>4</v>
      </c>
      <c r="O25" s="15">
        <f>COUNTIF(B25:M25,"○")</f>
        <v>1</v>
      </c>
      <c r="P25" s="15">
        <f>COUNTIF(B25:M25,"△")</f>
        <v>1</v>
      </c>
      <c r="Q25" s="15">
        <f>COUNTIF(B25:M25,"●")</f>
        <v>0</v>
      </c>
      <c r="R25" s="29">
        <f>SUM(C25,G25,K25)</f>
        <v>1</v>
      </c>
      <c r="S25" s="15">
        <f>SUM(E25,I25,M25)</f>
        <v>0</v>
      </c>
      <c r="T25" s="15">
        <f>SUM(R25-S25)</f>
        <v>1</v>
      </c>
      <c r="U25" s="34">
        <v>2</v>
      </c>
      <c r="V25" s="35"/>
      <c r="W25" s="13" t="str">
        <f>AB23</f>
        <v>FC ASK</v>
      </c>
      <c r="X25" s="12" t="s">
        <v>239</v>
      </c>
      <c r="Y25" s="13">
        <f>AE24</f>
        <v>0</v>
      </c>
      <c r="Z25" s="13" t="s">
        <v>37</v>
      </c>
      <c r="AA25" s="14">
        <f>AC24</f>
        <v>1</v>
      </c>
      <c r="AB25" s="164"/>
      <c r="AC25" s="165"/>
      <c r="AD25" s="165"/>
      <c r="AE25" s="166"/>
      <c r="AF25" s="16" t="s">
        <v>228</v>
      </c>
      <c r="AG25" s="13">
        <f>'１次予選'!AG18</f>
        <v>1</v>
      </c>
      <c r="AH25" s="13" t="s">
        <v>37</v>
      </c>
      <c r="AI25" s="14">
        <f>'１次予選'!AJ18</f>
        <v>2</v>
      </c>
      <c r="AJ25" s="14">
        <f>SUM((AK25*3)+(AL25*1))</f>
        <v>0</v>
      </c>
      <c r="AK25" s="15">
        <f>COUNTIF(X25:AI25,"○")</f>
        <v>0</v>
      </c>
      <c r="AL25" s="15">
        <f>COUNTIF(X25:AI25,"△")</f>
        <v>0</v>
      </c>
      <c r="AM25" s="15">
        <f>COUNTIF(X25:AI25,"●")</f>
        <v>2</v>
      </c>
      <c r="AN25" s="29">
        <f>SUM(Y25,AC25,AG25)</f>
        <v>1</v>
      </c>
      <c r="AO25" s="15">
        <f>SUM(AA25,AE25,AI25)</f>
        <v>3</v>
      </c>
      <c r="AP25" s="15">
        <f>SUM(AN25-AO25)</f>
        <v>-2</v>
      </c>
      <c r="AQ25" s="36">
        <v>3</v>
      </c>
    </row>
    <row r="26" spans="1:43" s="44" customFormat="1" ht="13.5" customHeight="1">
      <c r="A26" s="15" t="str">
        <f>J23</f>
        <v>増田西</v>
      </c>
      <c r="B26" s="13" t="s">
        <v>239</v>
      </c>
      <c r="C26" s="13">
        <f>M24</f>
        <v>3</v>
      </c>
      <c r="D26" s="13" t="s">
        <v>37</v>
      </c>
      <c r="E26" s="14">
        <f>K24</f>
        <v>4</v>
      </c>
      <c r="F26" s="16" t="s">
        <v>230</v>
      </c>
      <c r="G26" s="10">
        <f>M25</f>
        <v>0</v>
      </c>
      <c r="H26" s="10" t="s">
        <v>37</v>
      </c>
      <c r="I26" s="11">
        <f>K25</f>
        <v>1</v>
      </c>
      <c r="J26" s="164"/>
      <c r="K26" s="165"/>
      <c r="L26" s="165"/>
      <c r="M26" s="166"/>
      <c r="N26" s="14">
        <f>SUM((O26*3)+(P26*1))</f>
        <v>0</v>
      </c>
      <c r="O26" s="15">
        <f>COUNTIF(B26:M26,"○")</f>
        <v>0</v>
      </c>
      <c r="P26" s="15">
        <f>COUNTIF(B26:M26,"△")</f>
        <v>0</v>
      </c>
      <c r="Q26" s="15">
        <f>COUNTIF(B26:M26,"●")</f>
        <v>2</v>
      </c>
      <c r="R26" s="29">
        <f>SUM(C26,G26,K26)</f>
        <v>3</v>
      </c>
      <c r="S26" s="15">
        <f>SUM(E26,I26,M26)</f>
        <v>5</v>
      </c>
      <c r="T26" s="15">
        <f>SUM(R26-S26)</f>
        <v>-2</v>
      </c>
      <c r="U26" s="34">
        <v>3</v>
      </c>
      <c r="V26" s="35"/>
      <c r="W26" s="13" t="str">
        <f>AF23</f>
        <v>KAMURI</v>
      </c>
      <c r="X26" s="12" t="s">
        <v>239</v>
      </c>
      <c r="Y26" s="13">
        <f>AI24</f>
        <v>0</v>
      </c>
      <c r="Z26" s="13" t="s">
        <v>37</v>
      </c>
      <c r="AA26" s="14">
        <f>AG24</f>
        <v>8</v>
      </c>
      <c r="AB26" s="16" t="s">
        <v>229</v>
      </c>
      <c r="AC26" s="10">
        <f>AI25</f>
        <v>2</v>
      </c>
      <c r="AD26" s="10" t="s">
        <v>37</v>
      </c>
      <c r="AE26" s="11">
        <f>AG25</f>
        <v>1</v>
      </c>
      <c r="AF26" s="164"/>
      <c r="AG26" s="165"/>
      <c r="AH26" s="165"/>
      <c r="AI26" s="166"/>
      <c r="AJ26" s="14">
        <f>SUM((AK26*3)+(AL26*1))</f>
        <v>3</v>
      </c>
      <c r="AK26" s="15">
        <f>COUNTIF(X26:AI26,"○")</f>
        <v>1</v>
      </c>
      <c r="AL26" s="15">
        <f>COUNTIF(X26:AI26,"△")</f>
        <v>0</v>
      </c>
      <c r="AM26" s="15">
        <f>COUNTIF(X26:AI26,"●")</f>
        <v>1</v>
      </c>
      <c r="AN26" s="29">
        <f>SUM(Y26,AC26,AG26)</f>
        <v>2</v>
      </c>
      <c r="AO26" s="15">
        <f>SUM(AA26,AE26,AI26)</f>
        <v>9</v>
      </c>
      <c r="AP26" s="15">
        <f>SUM(AN26-AO26)</f>
        <v>-7</v>
      </c>
      <c r="AQ26" s="36">
        <v>2</v>
      </c>
    </row>
    <row r="27" spans="1:43" ht="13.5" customHeight="1">
      <c r="A27" s="30"/>
      <c r="B27" s="170" t="s">
        <v>224</v>
      </c>
      <c r="C27" s="170"/>
      <c r="D27" s="170"/>
      <c r="E27" s="170"/>
      <c r="F27" s="31"/>
      <c r="G27" s="39" t="s">
        <v>154</v>
      </c>
      <c r="H27" s="31"/>
      <c r="I27" s="31"/>
      <c r="J27" s="31"/>
      <c r="K27" s="31"/>
      <c r="L27" s="31"/>
      <c r="M27" s="31"/>
      <c r="N27" s="32">
        <f aca="true" t="shared" si="8" ref="N27:T27">SUM(N24:N26)</f>
        <v>8</v>
      </c>
      <c r="O27" s="32">
        <f t="shared" si="8"/>
        <v>2</v>
      </c>
      <c r="P27" s="32">
        <f t="shared" si="8"/>
        <v>2</v>
      </c>
      <c r="Q27" s="32">
        <f t="shared" si="8"/>
        <v>2</v>
      </c>
      <c r="R27" s="32">
        <f t="shared" si="8"/>
        <v>8</v>
      </c>
      <c r="S27" s="32">
        <f t="shared" si="8"/>
        <v>8</v>
      </c>
      <c r="T27" s="32">
        <f t="shared" si="8"/>
        <v>0</v>
      </c>
      <c r="U27" s="31"/>
      <c r="V27" s="38"/>
      <c r="W27" s="30"/>
      <c r="X27" s="170" t="s">
        <v>69</v>
      </c>
      <c r="Y27" s="170"/>
      <c r="Z27" s="170"/>
      <c r="AA27" s="170"/>
      <c r="AB27" s="31"/>
      <c r="AC27" s="40" t="s">
        <v>157</v>
      </c>
      <c r="AD27" s="31"/>
      <c r="AE27" s="31"/>
      <c r="AF27" s="31"/>
      <c r="AG27" s="31"/>
      <c r="AH27" s="31"/>
      <c r="AI27" s="31"/>
      <c r="AJ27" s="32">
        <f aca="true" t="shared" si="9" ref="AJ27:AP27">SUM(AJ24:AJ26)</f>
        <v>9</v>
      </c>
      <c r="AK27" s="32">
        <f t="shared" si="9"/>
        <v>3</v>
      </c>
      <c r="AL27" s="32">
        <f t="shared" si="9"/>
        <v>0</v>
      </c>
      <c r="AM27" s="32">
        <f t="shared" si="9"/>
        <v>3</v>
      </c>
      <c r="AN27" s="32">
        <f t="shared" si="9"/>
        <v>12</v>
      </c>
      <c r="AO27" s="32">
        <f t="shared" si="9"/>
        <v>12</v>
      </c>
      <c r="AP27" s="32">
        <f t="shared" si="9"/>
        <v>0</v>
      </c>
      <c r="AQ27" s="31"/>
    </row>
    <row r="28" spans="1:43" s="44" customFormat="1" ht="13.5" customHeight="1">
      <c r="A28" s="33"/>
      <c r="B28" s="168" t="str">
        <f>'１次予選'!N8</f>
        <v>あすなろ</v>
      </c>
      <c r="C28" s="168"/>
      <c r="D28" s="168"/>
      <c r="E28" s="169"/>
      <c r="F28" s="167" t="str">
        <f>'１次予選'!N9</f>
        <v>YMCA</v>
      </c>
      <c r="G28" s="168"/>
      <c r="H28" s="168"/>
      <c r="I28" s="169"/>
      <c r="J28" s="167" t="str">
        <f>'１次予選'!N10</f>
        <v>芦の口</v>
      </c>
      <c r="K28" s="168"/>
      <c r="L28" s="168"/>
      <c r="M28" s="169"/>
      <c r="N28" s="14" t="s">
        <v>36</v>
      </c>
      <c r="O28" s="27" t="s">
        <v>35</v>
      </c>
      <c r="P28" s="27" t="s">
        <v>34</v>
      </c>
      <c r="Q28" s="27" t="s">
        <v>33</v>
      </c>
      <c r="R28" s="15" t="s">
        <v>32</v>
      </c>
      <c r="S28" s="15" t="s">
        <v>31</v>
      </c>
      <c r="T28" s="15" t="s">
        <v>30</v>
      </c>
      <c r="U28" s="12" t="s">
        <v>29</v>
      </c>
      <c r="V28" s="35"/>
      <c r="W28" s="37"/>
      <c r="X28" s="167" t="str">
        <f>'１次予選'!AH8</f>
        <v>釜SSS</v>
      </c>
      <c r="Y28" s="168"/>
      <c r="Z28" s="168"/>
      <c r="AA28" s="169"/>
      <c r="AB28" s="167" t="str">
        <f>'１次予選'!AH9</f>
        <v>気仙沼</v>
      </c>
      <c r="AC28" s="168"/>
      <c r="AD28" s="168"/>
      <c r="AE28" s="169"/>
      <c r="AF28" s="167" t="str">
        <f>'１次予選'!AH10</f>
        <v>袋　原</v>
      </c>
      <c r="AG28" s="168"/>
      <c r="AH28" s="168"/>
      <c r="AI28" s="169"/>
      <c r="AJ28" s="14" t="s">
        <v>36</v>
      </c>
      <c r="AK28" s="27" t="s">
        <v>35</v>
      </c>
      <c r="AL28" s="27" t="s">
        <v>34</v>
      </c>
      <c r="AM28" s="27" t="s">
        <v>33</v>
      </c>
      <c r="AN28" s="15" t="s">
        <v>32</v>
      </c>
      <c r="AO28" s="15" t="s">
        <v>31</v>
      </c>
      <c r="AP28" s="12" t="s">
        <v>30</v>
      </c>
      <c r="AQ28" s="15" t="s">
        <v>29</v>
      </c>
    </row>
    <row r="29" spans="1:43" s="44" customFormat="1" ht="13.5" customHeight="1">
      <c r="A29" s="15" t="str">
        <f>B28</f>
        <v>あすなろ</v>
      </c>
      <c r="B29" s="165"/>
      <c r="C29" s="165"/>
      <c r="D29" s="165"/>
      <c r="E29" s="166"/>
      <c r="F29" s="12" t="s">
        <v>246</v>
      </c>
      <c r="G29" s="13">
        <f>'１次予選'!M33</f>
        <v>0</v>
      </c>
      <c r="H29" s="13" t="s">
        <v>37</v>
      </c>
      <c r="I29" s="14">
        <f>'１次予選'!P33</f>
        <v>1</v>
      </c>
      <c r="J29" s="12" t="s">
        <v>234</v>
      </c>
      <c r="K29" s="13">
        <f>'１次予選'!M27</f>
        <v>6</v>
      </c>
      <c r="L29" s="13" t="s">
        <v>37</v>
      </c>
      <c r="M29" s="14">
        <f>'１次予選'!P27</f>
        <v>0</v>
      </c>
      <c r="N29" s="14">
        <f>SUM((O29*3)+(P29*1))</f>
        <v>3</v>
      </c>
      <c r="O29" s="15">
        <f>COUNTIF(B29:M29,"○")</f>
        <v>1</v>
      </c>
      <c r="P29" s="15">
        <f>COUNTIF(B29:M29,"△")</f>
        <v>0</v>
      </c>
      <c r="Q29" s="15">
        <f>COUNTIF(B29:M29,"●")</f>
        <v>1</v>
      </c>
      <c r="R29" s="29">
        <f>SUM(C29,G29,K29)</f>
        <v>6</v>
      </c>
      <c r="S29" s="15">
        <f>SUM(E29,I29,M29)</f>
        <v>1</v>
      </c>
      <c r="T29" s="15">
        <f>SUM(R29-S29)</f>
        <v>5</v>
      </c>
      <c r="U29" s="34">
        <v>2</v>
      </c>
      <c r="V29" s="35"/>
      <c r="W29" s="13" t="str">
        <f>X28</f>
        <v>釜SSS</v>
      </c>
      <c r="X29" s="164"/>
      <c r="Y29" s="165"/>
      <c r="Z29" s="165"/>
      <c r="AA29" s="166"/>
      <c r="AB29" s="12" t="s">
        <v>227</v>
      </c>
      <c r="AC29" s="13">
        <f>'１次予選'!AG33</f>
        <v>6</v>
      </c>
      <c r="AD29" s="13" t="s">
        <v>37</v>
      </c>
      <c r="AE29" s="14">
        <f>'１次予選'!AJ33</f>
        <v>1</v>
      </c>
      <c r="AF29" s="12" t="s">
        <v>227</v>
      </c>
      <c r="AG29" s="13">
        <f>'１次予選'!AG27</f>
        <v>11</v>
      </c>
      <c r="AH29" s="13" t="s">
        <v>37</v>
      </c>
      <c r="AI29" s="14">
        <f>'１次予選'!AJ27</f>
        <v>0</v>
      </c>
      <c r="AJ29" s="14">
        <f>SUM((AK29*3)+(AL29*1))</f>
        <v>6</v>
      </c>
      <c r="AK29" s="15">
        <f>COUNTIF(X29:AI29,"○")</f>
        <v>2</v>
      </c>
      <c r="AL29" s="15">
        <f>COUNTIF(X29:AI29,"△")</f>
        <v>0</v>
      </c>
      <c r="AM29" s="15">
        <f>COUNTIF(X29:AI29,"●")</f>
        <v>0</v>
      </c>
      <c r="AN29" s="29">
        <f>SUM(Y29,AC29,AG29)</f>
        <v>17</v>
      </c>
      <c r="AO29" s="15">
        <f>SUM(AA29,AE29,AI29)</f>
        <v>1</v>
      </c>
      <c r="AP29" s="15">
        <f>SUM(AN29-AO29)</f>
        <v>16</v>
      </c>
      <c r="AQ29" s="36">
        <v>1</v>
      </c>
    </row>
    <row r="30" spans="1:43" s="44" customFormat="1" ht="13.5" customHeight="1">
      <c r="A30" s="15" t="str">
        <f>F28</f>
        <v>YMCA</v>
      </c>
      <c r="B30" s="13" t="s">
        <v>238</v>
      </c>
      <c r="C30" s="13">
        <f>I29</f>
        <v>1</v>
      </c>
      <c r="D30" s="13" t="s">
        <v>37</v>
      </c>
      <c r="E30" s="14">
        <f>G29</f>
        <v>0</v>
      </c>
      <c r="F30" s="164"/>
      <c r="G30" s="165"/>
      <c r="H30" s="165"/>
      <c r="I30" s="166"/>
      <c r="J30" s="16" t="s">
        <v>229</v>
      </c>
      <c r="K30" s="13">
        <f>'１次予選'!M21</f>
        <v>6</v>
      </c>
      <c r="L30" s="13" t="s">
        <v>37</v>
      </c>
      <c r="M30" s="14">
        <f>'１次予選'!P21</f>
        <v>0</v>
      </c>
      <c r="N30" s="14">
        <f>SUM((O30*3)+(P30*1))</f>
        <v>6</v>
      </c>
      <c r="O30" s="15">
        <f>COUNTIF(B30:M30,"○")</f>
        <v>2</v>
      </c>
      <c r="P30" s="15">
        <f>COUNTIF(B30:M30,"△")</f>
        <v>0</v>
      </c>
      <c r="Q30" s="15">
        <f>COUNTIF(B30:M30,"●")</f>
        <v>0</v>
      </c>
      <c r="R30" s="29">
        <f>SUM(C30,G30,K30)</f>
        <v>7</v>
      </c>
      <c r="S30" s="15">
        <f>SUM(E30,I30,M30)</f>
        <v>0</v>
      </c>
      <c r="T30" s="15">
        <f>SUM(R30-S30)</f>
        <v>7</v>
      </c>
      <c r="U30" s="34">
        <v>1</v>
      </c>
      <c r="V30" s="35"/>
      <c r="W30" s="13" t="str">
        <f>AB28</f>
        <v>気仙沼</v>
      </c>
      <c r="X30" s="12" t="s">
        <v>226</v>
      </c>
      <c r="Y30" s="13">
        <f>AE29</f>
        <v>1</v>
      </c>
      <c r="Z30" s="13" t="s">
        <v>37</v>
      </c>
      <c r="AA30" s="14">
        <f>AC29</f>
        <v>6</v>
      </c>
      <c r="AB30" s="164"/>
      <c r="AC30" s="165"/>
      <c r="AD30" s="165"/>
      <c r="AE30" s="166"/>
      <c r="AF30" s="16" t="s">
        <v>236</v>
      </c>
      <c r="AG30" s="13">
        <f>'１次予選'!AG21</f>
        <v>2</v>
      </c>
      <c r="AH30" s="13" t="s">
        <v>37</v>
      </c>
      <c r="AI30" s="14">
        <f>'１次予選'!AJ21</f>
        <v>5</v>
      </c>
      <c r="AJ30" s="14">
        <f>SUM((AK30*3)+(AL30*1))</f>
        <v>0</v>
      </c>
      <c r="AK30" s="15">
        <f>COUNTIF(X30:AI30,"○")</f>
        <v>0</v>
      </c>
      <c r="AL30" s="15">
        <f>COUNTIF(X30:AI30,"△")</f>
        <v>0</v>
      </c>
      <c r="AM30" s="15">
        <f>COUNTIF(X30:AI30,"●")</f>
        <v>2</v>
      </c>
      <c r="AN30" s="29">
        <f>SUM(Y30,AC30,AG30)</f>
        <v>3</v>
      </c>
      <c r="AO30" s="15">
        <f>SUM(AA30,AE30,AI30)</f>
        <v>11</v>
      </c>
      <c r="AP30" s="15">
        <f>SUM(AN30-AO30)</f>
        <v>-8</v>
      </c>
      <c r="AQ30" s="36">
        <v>3</v>
      </c>
    </row>
    <row r="31" spans="1:43" s="44" customFormat="1" ht="13.5" customHeight="1">
      <c r="A31" s="15" t="str">
        <f>J28</f>
        <v>芦の口</v>
      </c>
      <c r="B31" s="13" t="s">
        <v>226</v>
      </c>
      <c r="C31" s="13">
        <f>M29</f>
        <v>0</v>
      </c>
      <c r="D31" s="13" t="s">
        <v>37</v>
      </c>
      <c r="E31" s="14">
        <f>K29</f>
        <v>6</v>
      </c>
      <c r="F31" s="16" t="s">
        <v>236</v>
      </c>
      <c r="G31" s="10">
        <f>M30</f>
        <v>0</v>
      </c>
      <c r="H31" s="10" t="s">
        <v>37</v>
      </c>
      <c r="I31" s="11">
        <f>K30</f>
        <v>6</v>
      </c>
      <c r="J31" s="164"/>
      <c r="K31" s="165"/>
      <c r="L31" s="165"/>
      <c r="M31" s="166"/>
      <c r="N31" s="14">
        <f>SUM((O31*3)+(P31*1))</f>
        <v>0</v>
      </c>
      <c r="O31" s="15">
        <f>COUNTIF(B31:M31,"○")</f>
        <v>0</v>
      </c>
      <c r="P31" s="15">
        <f>COUNTIF(B31:M31,"△")</f>
        <v>0</v>
      </c>
      <c r="Q31" s="15">
        <f>COUNTIF(B31:M31,"●")</f>
        <v>2</v>
      </c>
      <c r="R31" s="29">
        <f>SUM(C31,G31,K31)</f>
        <v>0</v>
      </c>
      <c r="S31" s="15">
        <f>SUM(E31,I31,M31)</f>
        <v>12</v>
      </c>
      <c r="T31" s="15">
        <f>SUM(R31-S31)</f>
        <v>-12</v>
      </c>
      <c r="U31" s="34">
        <v>3</v>
      </c>
      <c r="V31" s="35"/>
      <c r="W31" s="13" t="str">
        <f>AF28</f>
        <v>袋　原</v>
      </c>
      <c r="X31" s="12" t="s">
        <v>226</v>
      </c>
      <c r="Y31" s="13">
        <f>AI29</f>
        <v>0</v>
      </c>
      <c r="Z31" s="13" t="s">
        <v>37</v>
      </c>
      <c r="AA31" s="14">
        <f>AG29</f>
        <v>11</v>
      </c>
      <c r="AB31" s="16" t="s">
        <v>229</v>
      </c>
      <c r="AC31" s="10">
        <f>AI30</f>
        <v>5</v>
      </c>
      <c r="AD31" s="10" t="s">
        <v>37</v>
      </c>
      <c r="AE31" s="11">
        <f>AG30</f>
        <v>2</v>
      </c>
      <c r="AF31" s="164"/>
      <c r="AG31" s="165"/>
      <c r="AH31" s="165"/>
      <c r="AI31" s="166"/>
      <c r="AJ31" s="14">
        <f>SUM((AK31*3)+(AL31*1))</f>
        <v>3</v>
      </c>
      <c r="AK31" s="15">
        <f>COUNTIF(X31:AI31,"○")</f>
        <v>1</v>
      </c>
      <c r="AL31" s="15">
        <f>COUNTIF(X31:AI31,"△")</f>
        <v>0</v>
      </c>
      <c r="AM31" s="15">
        <f>COUNTIF(X31:AI31,"●")</f>
        <v>1</v>
      </c>
      <c r="AN31" s="29">
        <f>SUM(Y31,AC31,AG31)</f>
        <v>5</v>
      </c>
      <c r="AO31" s="15">
        <f>SUM(AA31,AE31,AI31)</f>
        <v>13</v>
      </c>
      <c r="AP31" s="15">
        <f>SUM(AN31-AO31)</f>
        <v>-8</v>
      </c>
      <c r="AQ31" s="36">
        <v>2</v>
      </c>
    </row>
    <row r="32" spans="1:43" ht="13.5" customHeight="1">
      <c r="A32" s="30"/>
      <c r="B32" s="170" t="s">
        <v>131</v>
      </c>
      <c r="C32" s="170"/>
      <c r="D32" s="170"/>
      <c r="E32" s="170"/>
      <c r="F32" s="31"/>
      <c r="G32" s="39" t="s">
        <v>155</v>
      </c>
      <c r="H32" s="31"/>
      <c r="I32" s="31"/>
      <c r="J32" s="31"/>
      <c r="K32" s="31"/>
      <c r="L32" s="31"/>
      <c r="M32" s="31"/>
      <c r="N32" s="32"/>
      <c r="O32" s="32"/>
      <c r="P32" s="32"/>
      <c r="Q32" s="32"/>
      <c r="R32" s="32"/>
      <c r="S32" s="32"/>
      <c r="T32" s="32"/>
      <c r="U32" s="31"/>
      <c r="V32" s="38"/>
      <c r="W32" s="30"/>
      <c r="X32" s="170" t="s">
        <v>70</v>
      </c>
      <c r="Y32" s="170"/>
      <c r="Z32" s="170"/>
      <c r="AA32" s="170"/>
      <c r="AB32" s="31"/>
      <c r="AC32" s="40" t="s">
        <v>183</v>
      </c>
      <c r="AD32" s="31"/>
      <c r="AE32" s="31"/>
      <c r="AF32" s="31"/>
      <c r="AG32" s="31"/>
      <c r="AH32" s="31"/>
      <c r="AI32" s="31"/>
      <c r="AJ32" s="32">
        <f aca="true" t="shared" si="10" ref="AJ32:AP32">SUM(AJ29:AJ31)</f>
        <v>9</v>
      </c>
      <c r="AK32" s="32">
        <f t="shared" si="10"/>
        <v>3</v>
      </c>
      <c r="AL32" s="32">
        <f t="shared" si="10"/>
        <v>0</v>
      </c>
      <c r="AM32" s="32">
        <f t="shared" si="10"/>
        <v>3</v>
      </c>
      <c r="AN32" s="32">
        <f t="shared" si="10"/>
        <v>25</v>
      </c>
      <c r="AO32" s="32">
        <f t="shared" si="10"/>
        <v>25</v>
      </c>
      <c r="AP32" s="32">
        <f t="shared" si="10"/>
        <v>0</v>
      </c>
      <c r="AQ32" s="31"/>
    </row>
    <row r="33" spans="1:43" s="44" customFormat="1" ht="13.5" customHeight="1">
      <c r="A33" s="33"/>
      <c r="B33" s="168" t="str">
        <f>'１次予選'!S3</f>
        <v>アバンSC</v>
      </c>
      <c r="C33" s="168"/>
      <c r="D33" s="168"/>
      <c r="E33" s="169"/>
      <c r="F33" s="167" t="str">
        <f>'１次予選'!S4</f>
        <v>REDEAST</v>
      </c>
      <c r="G33" s="168"/>
      <c r="H33" s="168"/>
      <c r="I33" s="169"/>
      <c r="J33" s="167" t="str">
        <f>'１次予選'!S5</f>
        <v>岩沼西</v>
      </c>
      <c r="K33" s="168"/>
      <c r="L33" s="168"/>
      <c r="M33" s="169"/>
      <c r="N33" s="14" t="s">
        <v>36</v>
      </c>
      <c r="O33" s="27" t="s">
        <v>35</v>
      </c>
      <c r="P33" s="27" t="s">
        <v>34</v>
      </c>
      <c r="Q33" s="27" t="s">
        <v>33</v>
      </c>
      <c r="R33" s="15" t="s">
        <v>32</v>
      </c>
      <c r="S33" s="15" t="s">
        <v>31</v>
      </c>
      <c r="T33" s="15" t="s">
        <v>30</v>
      </c>
      <c r="U33" s="12" t="s">
        <v>29</v>
      </c>
      <c r="V33" s="35"/>
      <c r="W33" s="37"/>
      <c r="X33" s="167" t="str">
        <f>'１次予選'!AM3</f>
        <v>古川SS</v>
      </c>
      <c r="Y33" s="168"/>
      <c r="Z33" s="168"/>
      <c r="AA33" s="169"/>
      <c r="AB33" s="167" t="str">
        <f>'１次予選'!AM4</f>
        <v>船迫FC</v>
      </c>
      <c r="AC33" s="168"/>
      <c r="AD33" s="168"/>
      <c r="AE33" s="169"/>
      <c r="AF33" s="167" t="str">
        <f>'１次予選'!AM5</f>
        <v>松山FC</v>
      </c>
      <c r="AG33" s="168"/>
      <c r="AH33" s="168"/>
      <c r="AI33" s="169"/>
      <c r="AJ33" s="14" t="s">
        <v>36</v>
      </c>
      <c r="AK33" s="27" t="s">
        <v>35</v>
      </c>
      <c r="AL33" s="27" t="s">
        <v>34</v>
      </c>
      <c r="AM33" s="27" t="s">
        <v>33</v>
      </c>
      <c r="AN33" s="15" t="s">
        <v>32</v>
      </c>
      <c r="AO33" s="15" t="s">
        <v>31</v>
      </c>
      <c r="AP33" s="12" t="s">
        <v>30</v>
      </c>
      <c r="AQ33" s="15" t="s">
        <v>29</v>
      </c>
    </row>
    <row r="34" spans="1:43" s="44" customFormat="1" ht="13.5" customHeight="1">
      <c r="A34" s="15" t="str">
        <f>B33</f>
        <v>アバンSC</v>
      </c>
      <c r="B34" s="165"/>
      <c r="C34" s="165"/>
      <c r="D34" s="165"/>
      <c r="E34" s="166"/>
      <c r="F34" s="12" t="s">
        <v>238</v>
      </c>
      <c r="G34" s="13">
        <f>'１次予選'!R30</f>
        <v>2</v>
      </c>
      <c r="H34" s="13" t="s">
        <v>37</v>
      </c>
      <c r="I34" s="14">
        <f>'１次予選'!U30</f>
        <v>0</v>
      </c>
      <c r="J34" s="12" t="s">
        <v>229</v>
      </c>
      <c r="K34" s="13">
        <f>'１次予選'!R24</f>
        <v>6</v>
      </c>
      <c r="L34" s="13" t="s">
        <v>37</v>
      </c>
      <c r="M34" s="14">
        <f>'１次予選'!U24</f>
        <v>1</v>
      </c>
      <c r="N34" s="14">
        <f>SUM((O34*3)+(P34*1))</f>
        <v>6</v>
      </c>
      <c r="O34" s="15">
        <f>COUNTIF(B34:M34,"○")</f>
        <v>2</v>
      </c>
      <c r="P34" s="15">
        <f>COUNTIF(B34:M34,"△")</f>
        <v>0</v>
      </c>
      <c r="Q34" s="15">
        <f>COUNTIF(B34:M34,"●")</f>
        <v>0</v>
      </c>
      <c r="R34" s="29">
        <f>SUM(C34,G34,K34)</f>
        <v>8</v>
      </c>
      <c r="S34" s="15">
        <f>SUM(E34,I34,M34)</f>
        <v>1</v>
      </c>
      <c r="T34" s="15">
        <f>SUM(R34-S34)</f>
        <v>7</v>
      </c>
      <c r="U34" s="34">
        <v>1</v>
      </c>
      <c r="V34" s="35"/>
      <c r="W34" s="13" t="str">
        <f>X33</f>
        <v>古川SS</v>
      </c>
      <c r="X34" s="164"/>
      <c r="Y34" s="165"/>
      <c r="Z34" s="165"/>
      <c r="AA34" s="166"/>
      <c r="AB34" s="12" t="s">
        <v>242</v>
      </c>
      <c r="AC34" s="13">
        <f>'１次予選'!AL30</f>
        <v>2</v>
      </c>
      <c r="AD34" s="13" t="s">
        <v>37</v>
      </c>
      <c r="AE34" s="14">
        <f>'１次予選'!AO30</f>
        <v>0</v>
      </c>
      <c r="AF34" s="12" t="s">
        <v>238</v>
      </c>
      <c r="AG34" s="13">
        <f>'１次予選'!AL24</f>
        <v>5</v>
      </c>
      <c r="AH34" s="13" t="s">
        <v>37</v>
      </c>
      <c r="AI34" s="14">
        <f>'１次予選'!AO24</f>
        <v>0</v>
      </c>
      <c r="AJ34" s="14">
        <f>SUM((AK34*3)+(AL34*1))</f>
        <v>6</v>
      </c>
      <c r="AK34" s="15">
        <f>COUNTIF(X34:AI34,"○")</f>
        <v>2</v>
      </c>
      <c r="AL34" s="15">
        <f>COUNTIF(X34:AI34,"△")</f>
        <v>0</v>
      </c>
      <c r="AM34" s="15">
        <f>COUNTIF(X34:AI34,"●")</f>
        <v>0</v>
      </c>
      <c r="AN34" s="29">
        <f>SUM(Y34,AC34,AG34)</f>
        <v>7</v>
      </c>
      <c r="AO34" s="15">
        <f>SUM(AA34,AE34,AI34)</f>
        <v>0</v>
      </c>
      <c r="AP34" s="15">
        <f>SUM(AN34-AO34)</f>
        <v>7</v>
      </c>
      <c r="AQ34" s="36">
        <v>1</v>
      </c>
    </row>
    <row r="35" spans="1:43" s="44" customFormat="1" ht="13.5" customHeight="1">
      <c r="A35" s="15" t="str">
        <f>F33</f>
        <v>REDEAST</v>
      </c>
      <c r="B35" s="13" t="s">
        <v>239</v>
      </c>
      <c r="C35" s="13">
        <f>I34</f>
        <v>0</v>
      </c>
      <c r="D35" s="13" t="s">
        <v>37</v>
      </c>
      <c r="E35" s="14">
        <f>G34</f>
        <v>2</v>
      </c>
      <c r="F35" s="164"/>
      <c r="G35" s="165"/>
      <c r="H35" s="165"/>
      <c r="I35" s="166"/>
      <c r="J35" s="16" t="s">
        <v>231</v>
      </c>
      <c r="K35" s="13">
        <f>'１次予選'!R18</f>
        <v>1</v>
      </c>
      <c r="L35" s="13" t="s">
        <v>37</v>
      </c>
      <c r="M35" s="14">
        <f>'１次予選'!U18</f>
        <v>1</v>
      </c>
      <c r="N35" s="14">
        <f>SUM((O35*3)+(P35*1))</f>
        <v>1</v>
      </c>
      <c r="O35" s="15">
        <f>COUNTIF(B35:M35,"○")</f>
        <v>0</v>
      </c>
      <c r="P35" s="15">
        <f>COUNTIF(B35:M35,"△")</f>
        <v>1</v>
      </c>
      <c r="Q35" s="15">
        <f>COUNTIF(B35:M35,"●")</f>
        <v>1</v>
      </c>
      <c r="R35" s="29">
        <f>SUM(C35,G35,K35)</f>
        <v>1</v>
      </c>
      <c r="S35" s="15">
        <f>SUM(E35,I35,M35)</f>
        <v>3</v>
      </c>
      <c r="T35" s="15">
        <f>SUM(R35-S35)</f>
        <v>-2</v>
      </c>
      <c r="U35" s="34">
        <v>2</v>
      </c>
      <c r="V35" s="35"/>
      <c r="W35" s="13" t="str">
        <f>AB33</f>
        <v>船迫FC</v>
      </c>
      <c r="X35" s="12" t="s">
        <v>226</v>
      </c>
      <c r="Y35" s="13">
        <f>AE34</f>
        <v>0</v>
      </c>
      <c r="Z35" s="13" t="s">
        <v>37</v>
      </c>
      <c r="AA35" s="14">
        <f>AC34</f>
        <v>2</v>
      </c>
      <c r="AB35" s="164"/>
      <c r="AC35" s="165"/>
      <c r="AD35" s="165"/>
      <c r="AE35" s="166"/>
      <c r="AF35" s="16" t="s">
        <v>229</v>
      </c>
      <c r="AG35" s="13">
        <f>'１次予選'!AL18</f>
        <v>4</v>
      </c>
      <c r="AH35" s="13" t="s">
        <v>37</v>
      </c>
      <c r="AI35" s="14">
        <f>'１次予選'!AO18</f>
        <v>2</v>
      </c>
      <c r="AJ35" s="14">
        <f>SUM((AK35*3)+(AL35*1))</f>
        <v>3</v>
      </c>
      <c r="AK35" s="15">
        <f>COUNTIF(X35:AI35,"○")</f>
        <v>1</v>
      </c>
      <c r="AL35" s="15">
        <f>COUNTIF(X35:AI35,"△")</f>
        <v>0</v>
      </c>
      <c r="AM35" s="15">
        <f>COUNTIF(X35:AI35,"●")</f>
        <v>1</v>
      </c>
      <c r="AN35" s="29">
        <f>SUM(Y35,AC35,AG35)</f>
        <v>4</v>
      </c>
      <c r="AO35" s="15">
        <f>SUM(AA35,AE35,AI35)</f>
        <v>4</v>
      </c>
      <c r="AP35" s="15">
        <f>SUM(AN35-AO35)</f>
        <v>0</v>
      </c>
      <c r="AQ35" s="36">
        <v>2</v>
      </c>
    </row>
    <row r="36" spans="1:43" s="44" customFormat="1" ht="13.5" customHeight="1">
      <c r="A36" s="15" t="str">
        <f>J33</f>
        <v>岩沼西</v>
      </c>
      <c r="B36" s="13" t="s">
        <v>226</v>
      </c>
      <c r="C36" s="13">
        <f>M34</f>
        <v>1</v>
      </c>
      <c r="D36" s="13" t="s">
        <v>37</v>
      </c>
      <c r="E36" s="14">
        <f>K34</f>
        <v>6</v>
      </c>
      <c r="F36" s="16" t="s">
        <v>232</v>
      </c>
      <c r="G36" s="10">
        <f>M35</f>
        <v>1</v>
      </c>
      <c r="H36" s="10" t="s">
        <v>37</v>
      </c>
      <c r="I36" s="11">
        <f>K35</f>
        <v>1</v>
      </c>
      <c r="J36" s="164"/>
      <c r="K36" s="165"/>
      <c r="L36" s="165"/>
      <c r="M36" s="166"/>
      <c r="N36" s="14">
        <f>SUM((O36*3)+(P36*1))</f>
        <v>1</v>
      </c>
      <c r="O36" s="15">
        <f>COUNTIF(B36:M36,"○")</f>
        <v>0</v>
      </c>
      <c r="P36" s="15">
        <f>COUNTIF(B36:M36,"△")</f>
        <v>1</v>
      </c>
      <c r="Q36" s="15">
        <f>COUNTIF(B36:M36,"●")</f>
        <v>1</v>
      </c>
      <c r="R36" s="29">
        <f>SUM(C36,G36,K36)</f>
        <v>2</v>
      </c>
      <c r="S36" s="15">
        <f>SUM(E36,I36,M36)</f>
        <v>7</v>
      </c>
      <c r="T36" s="15">
        <f>SUM(R36-S36)</f>
        <v>-5</v>
      </c>
      <c r="U36" s="34">
        <v>3</v>
      </c>
      <c r="V36" s="35"/>
      <c r="W36" s="13" t="str">
        <f>AF33</f>
        <v>松山FC</v>
      </c>
      <c r="X36" s="12" t="s">
        <v>240</v>
      </c>
      <c r="Y36" s="13">
        <f>AI34</f>
        <v>0</v>
      </c>
      <c r="Z36" s="13" t="s">
        <v>37</v>
      </c>
      <c r="AA36" s="14">
        <f>AG34</f>
        <v>5</v>
      </c>
      <c r="AB36" s="16" t="s">
        <v>226</v>
      </c>
      <c r="AC36" s="10">
        <f>AI35</f>
        <v>2</v>
      </c>
      <c r="AD36" s="10" t="s">
        <v>37</v>
      </c>
      <c r="AE36" s="11">
        <f>AG35</f>
        <v>4</v>
      </c>
      <c r="AF36" s="164"/>
      <c r="AG36" s="165"/>
      <c r="AH36" s="165"/>
      <c r="AI36" s="166"/>
      <c r="AJ36" s="14">
        <f>SUM((AK36*3)+(AL36*1))</f>
        <v>0</v>
      </c>
      <c r="AK36" s="15">
        <f>COUNTIF(X36:AI36,"○")</f>
        <v>0</v>
      </c>
      <c r="AL36" s="15">
        <f>COUNTIF(X36:AI36,"△")</f>
        <v>0</v>
      </c>
      <c r="AM36" s="15">
        <f>COUNTIF(X36:AI36,"●")</f>
        <v>2</v>
      </c>
      <c r="AN36" s="29">
        <f>SUM(Y36,AC36,AG36)</f>
        <v>2</v>
      </c>
      <c r="AO36" s="15">
        <f>SUM(AA36,AE36,AI36)</f>
        <v>9</v>
      </c>
      <c r="AP36" s="15">
        <f>SUM(AN36-AO36)</f>
        <v>-7</v>
      </c>
      <c r="AQ36" s="36">
        <v>3</v>
      </c>
    </row>
    <row r="37" spans="1:43" ht="13.5" customHeight="1">
      <c r="A37" s="30"/>
      <c r="B37" s="170" t="s">
        <v>132</v>
      </c>
      <c r="C37" s="170"/>
      <c r="D37" s="170"/>
      <c r="E37" s="170"/>
      <c r="F37" s="40"/>
      <c r="G37" s="39" t="s">
        <v>155</v>
      </c>
      <c r="H37" s="31"/>
      <c r="I37" s="31"/>
      <c r="J37" s="31"/>
      <c r="K37" s="31"/>
      <c r="L37" s="31"/>
      <c r="M37" s="31"/>
      <c r="N37" s="32">
        <f aca="true" t="shared" si="11" ref="N37:T37">SUM(N34:N36)</f>
        <v>8</v>
      </c>
      <c r="O37" s="32">
        <f t="shared" si="11"/>
        <v>2</v>
      </c>
      <c r="P37" s="32">
        <f t="shared" si="11"/>
        <v>2</v>
      </c>
      <c r="Q37" s="32">
        <f t="shared" si="11"/>
        <v>2</v>
      </c>
      <c r="R37" s="32">
        <f t="shared" si="11"/>
        <v>11</v>
      </c>
      <c r="S37" s="32">
        <f t="shared" si="11"/>
        <v>11</v>
      </c>
      <c r="T37" s="32">
        <f t="shared" si="11"/>
        <v>0</v>
      </c>
      <c r="U37" s="31"/>
      <c r="V37" s="38"/>
      <c r="W37" s="30"/>
      <c r="X37" s="170" t="s">
        <v>71</v>
      </c>
      <c r="Y37" s="170"/>
      <c r="Z37" s="170"/>
      <c r="AA37" s="170"/>
      <c r="AB37" s="31"/>
      <c r="AC37" s="40" t="s">
        <v>183</v>
      </c>
      <c r="AD37" s="31"/>
      <c r="AE37" s="31"/>
      <c r="AF37" s="31"/>
      <c r="AG37" s="31"/>
      <c r="AH37" s="31"/>
      <c r="AI37" s="31"/>
      <c r="AJ37" s="32">
        <f aca="true" t="shared" si="12" ref="AJ37:AP37">SUM(AJ34:AJ36)</f>
        <v>9</v>
      </c>
      <c r="AK37" s="32">
        <f t="shared" si="12"/>
        <v>3</v>
      </c>
      <c r="AL37" s="32">
        <f t="shared" si="12"/>
        <v>0</v>
      </c>
      <c r="AM37" s="32">
        <f t="shared" si="12"/>
        <v>3</v>
      </c>
      <c r="AN37" s="32">
        <f t="shared" si="12"/>
        <v>13</v>
      </c>
      <c r="AO37" s="32">
        <f t="shared" si="12"/>
        <v>13</v>
      </c>
      <c r="AP37" s="32">
        <f t="shared" si="12"/>
        <v>0</v>
      </c>
      <c r="AQ37" s="31"/>
    </row>
    <row r="38" spans="1:43" s="44" customFormat="1" ht="13.5" customHeight="1">
      <c r="A38" s="33"/>
      <c r="B38" s="168" t="str">
        <f>'１次予選'!S8</f>
        <v>FC白石</v>
      </c>
      <c r="C38" s="168"/>
      <c r="D38" s="168"/>
      <c r="E38" s="169"/>
      <c r="F38" s="167" t="str">
        <f>'１次予選'!S9</f>
        <v>仙台中田</v>
      </c>
      <c r="G38" s="168"/>
      <c r="H38" s="168"/>
      <c r="I38" s="169"/>
      <c r="J38" s="167" t="str">
        <f>'１次予選'!S10</f>
        <v>鹿妻</v>
      </c>
      <c r="K38" s="168"/>
      <c r="L38" s="168"/>
      <c r="M38" s="169"/>
      <c r="N38" s="14" t="s">
        <v>36</v>
      </c>
      <c r="O38" s="27" t="s">
        <v>35</v>
      </c>
      <c r="P38" s="27" t="s">
        <v>34</v>
      </c>
      <c r="Q38" s="27" t="s">
        <v>33</v>
      </c>
      <c r="R38" s="15" t="s">
        <v>32</v>
      </c>
      <c r="S38" s="15" t="s">
        <v>31</v>
      </c>
      <c r="T38" s="15" t="s">
        <v>30</v>
      </c>
      <c r="U38" s="12" t="s">
        <v>29</v>
      </c>
      <c r="V38" s="35"/>
      <c r="W38" s="37"/>
      <c r="X38" s="167" t="str">
        <f>'１次予選'!AM8</f>
        <v>高   砂</v>
      </c>
      <c r="Y38" s="168"/>
      <c r="Z38" s="168"/>
      <c r="AA38" s="169"/>
      <c r="AB38" s="167" t="str">
        <f>'１次予選'!AM9</f>
        <v>古城FC</v>
      </c>
      <c r="AC38" s="168"/>
      <c r="AD38" s="168"/>
      <c r="AE38" s="169"/>
      <c r="AF38" s="167" t="str">
        <f>'１次予選'!AM10</f>
        <v>国   見</v>
      </c>
      <c r="AG38" s="168"/>
      <c r="AH38" s="168"/>
      <c r="AI38" s="169"/>
      <c r="AJ38" s="14" t="s">
        <v>36</v>
      </c>
      <c r="AK38" s="27" t="s">
        <v>35</v>
      </c>
      <c r="AL38" s="27" t="s">
        <v>34</v>
      </c>
      <c r="AM38" s="27" t="s">
        <v>33</v>
      </c>
      <c r="AN38" s="15" t="s">
        <v>32</v>
      </c>
      <c r="AO38" s="15" t="s">
        <v>31</v>
      </c>
      <c r="AP38" s="12" t="s">
        <v>30</v>
      </c>
      <c r="AQ38" s="15" t="s">
        <v>29</v>
      </c>
    </row>
    <row r="39" spans="1:43" s="44" customFormat="1" ht="13.5" customHeight="1">
      <c r="A39" s="15" t="str">
        <f>B38</f>
        <v>FC白石</v>
      </c>
      <c r="B39" s="165"/>
      <c r="C39" s="165"/>
      <c r="D39" s="165"/>
      <c r="E39" s="166"/>
      <c r="F39" s="12" t="s">
        <v>239</v>
      </c>
      <c r="G39" s="13">
        <f>'１次予選'!R33</f>
        <v>1</v>
      </c>
      <c r="H39" s="13" t="s">
        <v>37</v>
      </c>
      <c r="I39" s="14">
        <f>'１次予選'!U33</f>
        <v>4</v>
      </c>
      <c r="J39" s="12" t="s">
        <v>232</v>
      </c>
      <c r="K39" s="13">
        <f>'１次予選'!R27</f>
        <v>2</v>
      </c>
      <c r="L39" s="13" t="s">
        <v>37</v>
      </c>
      <c r="M39" s="14">
        <f>'１次予選'!U27</f>
        <v>2</v>
      </c>
      <c r="N39" s="14">
        <f>SUM((O39*3)+(P39*1))</f>
        <v>1</v>
      </c>
      <c r="O39" s="15">
        <f>COUNTIF(B39:M39,"○")</f>
        <v>0</v>
      </c>
      <c r="P39" s="15">
        <f>COUNTIF(B39:M39,"△")</f>
        <v>1</v>
      </c>
      <c r="Q39" s="15">
        <f>COUNTIF(B39:M39,"●")</f>
        <v>1</v>
      </c>
      <c r="R39" s="29">
        <f>SUM(C39,G39,K39)</f>
        <v>3</v>
      </c>
      <c r="S39" s="15">
        <f>SUM(E39,I39,M39)</f>
        <v>6</v>
      </c>
      <c r="T39" s="15">
        <f>SUM(R39-S39)</f>
        <v>-3</v>
      </c>
      <c r="U39" s="34">
        <v>2</v>
      </c>
      <c r="V39" s="35"/>
      <c r="W39" s="13" t="str">
        <f>X38</f>
        <v>高   砂</v>
      </c>
      <c r="X39" s="164"/>
      <c r="Y39" s="165"/>
      <c r="Z39" s="165"/>
      <c r="AA39" s="166"/>
      <c r="AB39" s="12" t="s">
        <v>226</v>
      </c>
      <c r="AC39" s="13">
        <f>'１次予選'!AL33</f>
        <v>1</v>
      </c>
      <c r="AD39" s="13" t="s">
        <v>37</v>
      </c>
      <c r="AE39" s="14">
        <f>'１次予選'!AO33</f>
        <v>3</v>
      </c>
      <c r="AF39" s="12" t="s">
        <v>238</v>
      </c>
      <c r="AG39" s="13">
        <f>'１次予選'!AL27</f>
        <v>3</v>
      </c>
      <c r="AH39" s="13" t="s">
        <v>37</v>
      </c>
      <c r="AI39" s="14">
        <f>'１次予選'!AO27</f>
        <v>1</v>
      </c>
      <c r="AJ39" s="14">
        <f>SUM((AK39*3)+(AL39*1))</f>
        <v>3</v>
      </c>
      <c r="AK39" s="15">
        <f>COUNTIF(X39:AI39,"○")</f>
        <v>1</v>
      </c>
      <c r="AL39" s="15">
        <f>COUNTIF(X39:AI39,"△")</f>
        <v>0</v>
      </c>
      <c r="AM39" s="15">
        <f>COUNTIF(X39:AI39,"●")</f>
        <v>1</v>
      </c>
      <c r="AN39" s="29">
        <f>SUM(Y39,AC39,AG39)</f>
        <v>4</v>
      </c>
      <c r="AO39" s="15">
        <f>SUM(AA39,AE39,AI39)</f>
        <v>4</v>
      </c>
      <c r="AP39" s="15">
        <f>SUM(AN39-AO39)</f>
        <v>0</v>
      </c>
      <c r="AQ39" s="36">
        <v>2</v>
      </c>
    </row>
    <row r="40" spans="1:43" s="44" customFormat="1" ht="13.5" customHeight="1">
      <c r="A40" s="15" t="str">
        <f>F38</f>
        <v>仙台中田</v>
      </c>
      <c r="B40" s="13" t="s">
        <v>229</v>
      </c>
      <c r="C40" s="13">
        <f>I39</f>
        <v>4</v>
      </c>
      <c r="D40" s="13" t="s">
        <v>37</v>
      </c>
      <c r="E40" s="14">
        <f>G39</f>
        <v>1</v>
      </c>
      <c r="F40" s="164"/>
      <c r="G40" s="165"/>
      <c r="H40" s="165"/>
      <c r="I40" s="166"/>
      <c r="J40" s="16" t="s">
        <v>227</v>
      </c>
      <c r="K40" s="13">
        <f>'１次予選'!R21</f>
        <v>5</v>
      </c>
      <c r="L40" s="13" t="s">
        <v>37</v>
      </c>
      <c r="M40" s="14">
        <f>'１次予選'!U21</f>
        <v>0</v>
      </c>
      <c r="N40" s="14">
        <f>SUM((O40*3)+(P40*1))</f>
        <v>6</v>
      </c>
      <c r="O40" s="15">
        <f>COUNTIF(B40:M40,"○")</f>
        <v>2</v>
      </c>
      <c r="P40" s="15">
        <f>COUNTIF(B40:M40,"△")</f>
        <v>0</v>
      </c>
      <c r="Q40" s="15">
        <f>COUNTIF(B40:M40,"●")</f>
        <v>0</v>
      </c>
      <c r="R40" s="29">
        <f>SUM(C40,G40,K40)</f>
        <v>9</v>
      </c>
      <c r="S40" s="15">
        <f>SUM(E40,I40,M40)</f>
        <v>1</v>
      </c>
      <c r="T40" s="15">
        <f>SUM(R40-S40)</f>
        <v>8</v>
      </c>
      <c r="U40" s="34">
        <v>1</v>
      </c>
      <c r="V40" s="35"/>
      <c r="W40" s="13" t="str">
        <f>AB38</f>
        <v>古城FC</v>
      </c>
      <c r="X40" s="12" t="s">
        <v>229</v>
      </c>
      <c r="Y40" s="13">
        <f>AE39</f>
        <v>3</v>
      </c>
      <c r="Z40" s="13" t="s">
        <v>37</v>
      </c>
      <c r="AA40" s="14">
        <f>AC39</f>
        <v>1</v>
      </c>
      <c r="AB40" s="164"/>
      <c r="AC40" s="165"/>
      <c r="AD40" s="165"/>
      <c r="AE40" s="166"/>
      <c r="AF40" s="16" t="s">
        <v>236</v>
      </c>
      <c r="AG40" s="13">
        <f>'１次予選'!AL21</f>
        <v>1</v>
      </c>
      <c r="AH40" s="13" t="s">
        <v>37</v>
      </c>
      <c r="AI40" s="14">
        <f>'１次予選'!AO21</f>
        <v>2</v>
      </c>
      <c r="AJ40" s="14">
        <f>SUM((AK40*3)+(AL40*1))</f>
        <v>3</v>
      </c>
      <c r="AK40" s="15">
        <f>COUNTIF(X40:AI40,"○")</f>
        <v>1</v>
      </c>
      <c r="AL40" s="15">
        <f>COUNTIF(X40:AI40,"△")</f>
        <v>0</v>
      </c>
      <c r="AM40" s="15">
        <f>COUNTIF(X40:AI40,"●")</f>
        <v>1</v>
      </c>
      <c r="AN40" s="29">
        <f>SUM(Y40,AC40,AG40)</f>
        <v>4</v>
      </c>
      <c r="AO40" s="15">
        <f>SUM(AA40,AE40,AI40)</f>
        <v>3</v>
      </c>
      <c r="AP40" s="15">
        <f>SUM(AN40-AO40)</f>
        <v>1</v>
      </c>
      <c r="AQ40" s="36">
        <v>1</v>
      </c>
    </row>
    <row r="41" spans="1:43" s="44" customFormat="1" ht="13.5" customHeight="1">
      <c r="A41" s="15" t="str">
        <f>J38</f>
        <v>鹿妻</v>
      </c>
      <c r="B41" s="13" t="s">
        <v>241</v>
      </c>
      <c r="C41" s="13">
        <f>M39</f>
        <v>2</v>
      </c>
      <c r="D41" s="13" t="s">
        <v>37</v>
      </c>
      <c r="E41" s="14">
        <f>K39</f>
        <v>2</v>
      </c>
      <c r="F41" s="16" t="s">
        <v>226</v>
      </c>
      <c r="G41" s="10">
        <f>M40</f>
        <v>0</v>
      </c>
      <c r="H41" s="10" t="s">
        <v>37</v>
      </c>
      <c r="I41" s="11">
        <f>K40</f>
        <v>5</v>
      </c>
      <c r="J41" s="164"/>
      <c r="K41" s="165"/>
      <c r="L41" s="165"/>
      <c r="M41" s="166"/>
      <c r="N41" s="14">
        <f>SUM((O41*3)+(P41*1))</f>
        <v>1</v>
      </c>
      <c r="O41" s="15">
        <f>COUNTIF(B41:M41,"○")</f>
        <v>0</v>
      </c>
      <c r="P41" s="15">
        <f>COUNTIF(B41:M41,"△")</f>
        <v>1</v>
      </c>
      <c r="Q41" s="15">
        <f>COUNTIF(B41:M41,"●")</f>
        <v>1</v>
      </c>
      <c r="R41" s="29">
        <f>SUM(C41,G41,K41)</f>
        <v>2</v>
      </c>
      <c r="S41" s="15">
        <f>SUM(E41,I41,M41)</f>
        <v>7</v>
      </c>
      <c r="T41" s="15">
        <f>SUM(R41-S41)</f>
        <v>-5</v>
      </c>
      <c r="U41" s="34">
        <v>3</v>
      </c>
      <c r="V41" s="35"/>
      <c r="W41" s="13" t="str">
        <f>AF38</f>
        <v>国   見</v>
      </c>
      <c r="X41" s="12" t="s">
        <v>239</v>
      </c>
      <c r="Y41" s="13">
        <f>AI39</f>
        <v>1</v>
      </c>
      <c r="Z41" s="13" t="s">
        <v>37</v>
      </c>
      <c r="AA41" s="14">
        <f>AG39</f>
        <v>3</v>
      </c>
      <c r="AB41" s="16" t="s">
        <v>229</v>
      </c>
      <c r="AC41" s="10">
        <f>AI40</f>
        <v>2</v>
      </c>
      <c r="AD41" s="10" t="s">
        <v>37</v>
      </c>
      <c r="AE41" s="11">
        <f>AG40</f>
        <v>1</v>
      </c>
      <c r="AF41" s="164"/>
      <c r="AG41" s="165"/>
      <c r="AH41" s="165"/>
      <c r="AI41" s="166"/>
      <c r="AJ41" s="14">
        <f>SUM((AK41*3)+(AL41*1))</f>
        <v>3</v>
      </c>
      <c r="AK41" s="15">
        <f>COUNTIF(X41:AI41,"○")</f>
        <v>1</v>
      </c>
      <c r="AL41" s="15">
        <f>COUNTIF(X41:AI41,"△")</f>
        <v>0</v>
      </c>
      <c r="AM41" s="15">
        <f>COUNTIF(X41:AI41,"●")</f>
        <v>1</v>
      </c>
      <c r="AN41" s="29">
        <f>SUM(Y41,AC41,AG41)</f>
        <v>3</v>
      </c>
      <c r="AO41" s="15">
        <f>SUM(AA41,AE41,AI41)</f>
        <v>4</v>
      </c>
      <c r="AP41" s="15">
        <f>SUM(AN41-AO41)</f>
        <v>-1</v>
      </c>
      <c r="AQ41" s="36">
        <v>3</v>
      </c>
    </row>
    <row r="42" spans="1:43" s="45" customFormat="1" ht="13.5" customHeight="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9"/>
      <c r="O42" s="19"/>
      <c r="P42" s="19"/>
      <c r="Q42" s="19"/>
      <c r="R42" s="19"/>
      <c r="S42" s="19"/>
      <c r="T42" s="19"/>
      <c r="U42" s="19"/>
      <c r="V42" s="20"/>
      <c r="W42" s="17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9"/>
      <c r="AK42" s="19"/>
      <c r="AL42" s="19"/>
      <c r="AM42" s="19"/>
      <c r="AN42" s="19"/>
      <c r="AO42" s="19"/>
      <c r="AP42" s="19"/>
      <c r="AQ42" s="19"/>
    </row>
    <row r="43" spans="1:43" s="45" customFormat="1" ht="13.5" customHeight="1">
      <c r="A43" s="17"/>
      <c r="B43" s="21"/>
      <c r="C43" s="21"/>
      <c r="D43" s="21"/>
      <c r="E43" s="22"/>
      <c r="F43" s="21"/>
      <c r="G43" s="21"/>
      <c r="H43" s="21"/>
      <c r="I43" s="21"/>
      <c r="J43" s="21"/>
      <c r="K43" s="21"/>
      <c r="L43" s="21"/>
      <c r="M43" s="21"/>
      <c r="N43" s="17"/>
      <c r="O43" s="17"/>
      <c r="P43" s="17"/>
      <c r="Q43" s="17"/>
      <c r="R43" s="17"/>
      <c r="S43" s="17"/>
      <c r="T43" s="17"/>
      <c r="U43" s="17"/>
      <c r="V43" s="20"/>
      <c r="W43" s="17"/>
      <c r="X43" s="21"/>
      <c r="Y43" s="21"/>
      <c r="Z43" s="21"/>
      <c r="AA43" s="22"/>
      <c r="AB43" s="21"/>
      <c r="AC43" s="21"/>
      <c r="AD43" s="21"/>
      <c r="AE43" s="21"/>
      <c r="AF43" s="21"/>
      <c r="AG43" s="21"/>
      <c r="AH43" s="21"/>
      <c r="AI43" s="21"/>
      <c r="AJ43" s="17"/>
      <c r="AK43" s="17"/>
      <c r="AL43" s="17"/>
      <c r="AM43" s="17"/>
      <c r="AN43" s="17"/>
      <c r="AO43" s="17"/>
      <c r="AP43" s="17"/>
      <c r="AQ43" s="17"/>
    </row>
  </sheetData>
  <sheetProtection/>
  <mergeCells count="114">
    <mergeCell ref="X32:AA32"/>
    <mergeCell ref="X33:AA33"/>
    <mergeCell ref="X29:AA29"/>
    <mergeCell ref="AB33:AE33"/>
    <mergeCell ref="AF41:AI41"/>
    <mergeCell ref="X38:AA38"/>
    <mergeCell ref="AB38:AE38"/>
    <mergeCell ref="AF38:AI38"/>
    <mergeCell ref="X39:AA39"/>
    <mergeCell ref="AF28:AI28"/>
    <mergeCell ref="A1:AQ1"/>
    <mergeCell ref="AB40:AE40"/>
    <mergeCell ref="X34:AA34"/>
    <mergeCell ref="AB35:AE35"/>
    <mergeCell ref="AF36:AI36"/>
    <mergeCell ref="X37:AA37"/>
    <mergeCell ref="AB30:AE30"/>
    <mergeCell ref="AF31:AI31"/>
    <mergeCell ref="AF33:AI33"/>
    <mergeCell ref="X27:AA27"/>
    <mergeCell ref="X28:AA28"/>
    <mergeCell ref="AB28:AE28"/>
    <mergeCell ref="AB20:AE20"/>
    <mergeCell ref="X24:AA24"/>
    <mergeCell ref="AB25:AE25"/>
    <mergeCell ref="X22:AA22"/>
    <mergeCell ref="X23:AA23"/>
    <mergeCell ref="AB23:AE23"/>
    <mergeCell ref="X4:AA4"/>
    <mergeCell ref="AB5:AE5"/>
    <mergeCell ref="AF6:AI6"/>
    <mergeCell ref="X7:AA7"/>
    <mergeCell ref="AF26:AI26"/>
    <mergeCell ref="X17:AA17"/>
    <mergeCell ref="X18:AA18"/>
    <mergeCell ref="AB18:AE18"/>
    <mergeCell ref="AF18:AI18"/>
    <mergeCell ref="AF21:AI21"/>
    <mergeCell ref="AF23:AI23"/>
    <mergeCell ref="X19:AA19"/>
    <mergeCell ref="AB8:AE8"/>
    <mergeCell ref="AF8:AI8"/>
    <mergeCell ref="X9:AA9"/>
    <mergeCell ref="AF13:AI13"/>
    <mergeCell ref="AB10:AE10"/>
    <mergeCell ref="AB13:AE13"/>
    <mergeCell ref="X8:AA8"/>
    <mergeCell ref="B17:E17"/>
    <mergeCell ref="B13:E13"/>
    <mergeCell ref="B14:E14"/>
    <mergeCell ref="AF11:AI11"/>
    <mergeCell ref="X12:AA12"/>
    <mergeCell ref="X13:AA13"/>
    <mergeCell ref="AF16:AI16"/>
    <mergeCell ref="X14:AA14"/>
    <mergeCell ref="AB15:AE15"/>
    <mergeCell ref="F15:I15"/>
    <mergeCell ref="J6:M6"/>
    <mergeCell ref="F28:I28"/>
    <mergeCell ref="F20:I20"/>
    <mergeCell ref="J28:M28"/>
    <mergeCell ref="J26:M26"/>
    <mergeCell ref="F10:I10"/>
    <mergeCell ref="F25:I25"/>
    <mergeCell ref="F13:I13"/>
    <mergeCell ref="F8:I8"/>
    <mergeCell ref="B7:E7"/>
    <mergeCell ref="J18:M18"/>
    <mergeCell ref="J21:M21"/>
    <mergeCell ref="J23:M23"/>
    <mergeCell ref="F18:I18"/>
    <mergeCell ref="B19:E19"/>
    <mergeCell ref="F23:I23"/>
    <mergeCell ref="B9:E9"/>
    <mergeCell ref="B8:E8"/>
    <mergeCell ref="B18:E18"/>
    <mergeCell ref="AJ2:AP2"/>
    <mergeCell ref="B2:E2"/>
    <mergeCell ref="X2:AA2"/>
    <mergeCell ref="X3:AA3"/>
    <mergeCell ref="AB3:AE3"/>
    <mergeCell ref="AF3:AI3"/>
    <mergeCell ref="J3:M3"/>
    <mergeCell ref="B3:E3"/>
    <mergeCell ref="F3:I3"/>
    <mergeCell ref="B22:E22"/>
    <mergeCell ref="B28:E28"/>
    <mergeCell ref="B24:E24"/>
    <mergeCell ref="B4:E4"/>
    <mergeCell ref="F5:I5"/>
    <mergeCell ref="J16:M16"/>
    <mergeCell ref="B12:E12"/>
    <mergeCell ref="J13:M13"/>
    <mergeCell ref="J11:M11"/>
    <mergeCell ref="J8:M8"/>
    <mergeCell ref="B39:E39"/>
    <mergeCell ref="B37:E37"/>
    <mergeCell ref="F30:I30"/>
    <mergeCell ref="B29:E29"/>
    <mergeCell ref="B27:E27"/>
    <mergeCell ref="B23:E23"/>
    <mergeCell ref="B38:E38"/>
    <mergeCell ref="B33:E33"/>
    <mergeCell ref="B34:E34"/>
    <mergeCell ref="B32:E32"/>
    <mergeCell ref="J41:M41"/>
    <mergeCell ref="F38:I38"/>
    <mergeCell ref="J38:M38"/>
    <mergeCell ref="F40:I40"/>
    <mergeCell ref="J31:M31"/>
    <mergeCell ref="J36:M36"/>
    <mergeCell ref="F35:I35"/>
    <mergeCell ref="J33:M33"/>
    <mergeCell ref="F33:I33"/>
  </mergeCells>
  <printOptions horizontalCentered="1" verticalCentered="1"/>
  <pageMargins left="0.15748031496062992" right="0.11811023622047245" top="0.4330708661417323" bottom="0.2755905511811024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8"/>
  <sheetViews>
    <sheetView showGridLines="0" zoomScalePageLayoutView="0" workbookViewId="0" topLeftCell="A1">
      <selection activeCell="A1" sqref="A1:V1"/>
    </sheetView>
  </sheetViews>
  <sheetFormatPr defaultColWidth="9.00390625" defaultRowHeight="13.5"/>
  <cols>
    <col min="1" max="1" width="2.375" style="1" customWidth="1"/>
    <col min="2" max="2" width="8.125" style="1" customWidth="1"/>
    <col min="3" max="22" width="4.25390625" style="1" customWidth="1"/>
    <col min="23" max="23" width="3.625" style="1" customWidth="1"/>
    <col min="24" max="24" width="3.375" style="1" hidden="1" customWidth="1"/>
    <col min="25" max="25" width="6.125" style="1" hidden="1" customWidth="1"/>
    <col min="26" max="26" width="6.375" style="9" hidden="1" customWidth="1"/>
    <col min="27" max="27" width="0" style="1" hidden="1" customWidth="1"/>
    <col min="28" max="16384" width="9.00390625" style="1" customWidth="1"/>
  </cols>
  <sheetData>
    <row r="1" spans="1:22" ht="56.25" customHeight="1">
      <c r="A1" s="180" t="s">
        <v>247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</row>
    <row r="2" spans="1:22" ht="20.25" customHeight="1">
      <c r="A2" s="49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182" t="s">
        <v>248</v>
      </c>
      <c r="R2" s="182"/>
      <c r="S2" s="182"/>
      <c r="T2" s="182"/>
      <c r="U2" s="182"/>
      <c r="V2" s="182"/>
    </row>
    <row r="3" spans="3:26" s="2" customFormat="1" ht="22.5" customHeight="1">
      <c r="C3" s="179" t="s">
        <v>38</v>
      </c>
      <c r="D3" s="179"/>
      <c r="E3" s="179"/>
      <c r="F3" s="179"/>
      <c r="G3" s="179"/>
      <c r="H3" s="179" t="s">
        <v>127</v>
      </c>
      <c r="I3" s="179"/>
      <c r="J3" s="179"/>
      <c r="K3" s="179"/>
      <c r="L3" s="179"/>
      <c r="M3" s="179" t="s">
        <v>129</v>
      </c>
      <c r="N3" s="179"/>
      <c r="O3" s="179"/>
      <c r="P3" s="179"/>
      <c r="Q3" s="179"/>
      <c r="R3" s="179" t="s">
        <v>131</v>
      </c>
      <c r="S3" s="179"/>
      <c r="T3" s="179"/>
      <c r="U3" s="179"/>
      <c r="V3" s="179"/>
      <c r="X3" s="8">
        <v>1</v>
      </c>
      <c r="Y3" s="8" t="s">
        <v>62</v>
      </c>
      <c r="Z3" s="9" t="s">
        <v>249</v>
      </c>
    </row>
    <row r="4" spans="3:26" s="2" customFormat="1" ht="22.5" customHeight="1">
      <c r="C4" s="5" t="s">
        <v>0</v>
      </c>
      <c r="D4" s="5" t="s">
        <v>250</v>
      </c>
      <c r="E4" s="159" t="s">
        <v>251</v>
      </c>
      <c r="F4" s="161"/>
      <c r="G4" s="162"/>
      <c r="H4" s="5" t="s">
        <v>11</v>
      </c>
      <c r="I4" s="5" t="s">
        <v>252</v>
      </c>
      <c r="J4" s="159" t="s">
        <v>253</v>
      </c>
      <c r="K4" s="161"/>
      <c r="L4" s="162"/>
      <c r="M4" s="5" t="s">
        <v>17</v>
      </c>
      <c r="N4" s="5" t="s">
        <v>254</v>
      </c>
      <c r="O4" s="159" t="s">
        <v>255</v>
      </c>
      <c r="P4" s="161"/>
      <c r="Q4" s="162"/>
      <c r="R4" s="5" t="s">
        <v>23</v>
      </c>
      <c r="S4" s="5" t="s">
        <v>252</v>
      </c>
      <c r="T4" s="159" t="s">
        <v>256</v>
      </c>
      <c r="U4" s="161"/>
      <c r="V4" s="162"/>
      <c r="X4" s="8">
        <v>2</v>
      </c>
      <c r="Y4" s="8" t="s">
        <v>63</v>
      </c>
      <c r="Z4" s="9" t="s">
        <v>257</v>
      </c>
    </row>
    <row r="5" spans="3:26" s="2" customFormat="1" ht="22.5" customHeight="1">
      <c r="C5" s="5" t="s">
        <v>1</v>
      </c>
      <c r="D5" s="5" t="s">
        <v>258</v>
      </c>
      <c r="E5" s="159" t="s">
        <v>259</v>
      </c>
      <c r="F5" s="161"/>
      <c r="G5" s="162"/>
      <c r="H5" s="5" t="s">
        <v>12</v>
      </c>
      <c r="I5" s="5" t="s">
        <v>258</v>
      </c>
      <c r="J5" s="159" t="s">
        <v>260</v>
      </c>
      <c r="K5" s="161"/>
      <c r="L5" s="162"/>
      <c r="M5" s="5" t="s">
        <v>44</v>
      </c>
      <c r="N5" s="5" t="s">
        <v>258</v>
      </c>
      <c r="O5" s="159" t="s">
        <v>208</v>
      </c>
      <c r="P5" s="161"/>
      <c r="Q5" s="162"/>
      <c r="R5" s="5" t="s">
        <v>46</v>
      </c>
      <c r="S5" s="5" t="s">
        <v>258</v>
      </c>
      <c r="T5" s="159" t="s">
        <v>261</v>
      </c>
      <c r="U5" s="161"/>
      <c r="V5" s="162"/>
      <c r="X5" s="8">
        <v>3</v>
      </c>
      <c r="Y5" s="8" t="s">
        <v>63</v>
      </c>
      <c r="Z5" s="9" t="s">
        <v>217</v>
      </c>
    </row>
    <row r="6" spans="3:26" s="2" customFormat="1" ht="22.5" customHeight="1">
      <c r="C6" s="5" t="s">
        <v>2</v>
      </c>
      <c r="D6" s="5" t="s">
        <v>258</v>
      </c>
      <c r="E6" s="159" t="s">
        <v>262</v>
      </c>
      <c r="F6" s="161"/>
      <c r="G6" s="162"/>
      <c r="H6" s="5" t="s">
        <v>13</v>
      </c>
      <c r="I6" s="5" t="s">
        <v>258</v>
      </c>
      <c r="J6" s="159" t="s">
        <v>263</v>
      </c>
      <c r="K6" s="161"/>
      <c r="L6" s="162"/>
      <c r="M6" s="5" t="s">
        <v>51</v>
      </c>
      <c r="N6" s="5" t="s">
        <v>258</v>
      </c>
      <c r="O6" s="159" t="s">
        <v>264</v>
      </c>
      <c r="P6" s="161"/>
      <c r="Q6" s="162"/>
      <c r="R6" s="5" t="s">
        <v>53</v>
      </c>
      <c r="S6" s="5" t="s">
        <v>258</v>
      </c>
      <c r="T6" s="159" t="s">
        <v>207</v>
      </c>
      <c r="U6" s="161"/>
      <c r="V6" s="162"/>
      <c r="X6" s="8">
        <v>4</v>
      </c>
      <c r="Y6" s="8" t="s">
        <v>63</v>
      </c>
      <c r="Z6" s="9" t="s">
        <v>265</v>
      </c>
    </row>
    <row r="7" spans="3:26" s="2" customFormat="1" ht="22.5" customHeight="1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X7" s="8">
        <v>5</v>
      </c>
      <c r="Y7" s="8" t="s">
        <v>63</v>
      </c>
      <c r="Z7" s="9" t="s">
        <v>266</v>
      </c>
    </row>
    <row r="8" spans="3:26" s="2" customFormat="1" ht="22.5" customHeight="1">
      <c r="C8" s="179" t="s">
        <v>126</v>
      </c>
      <c r="D8" s="179"/>
      <c r="E8" s="179"/>
      <c r="F8" s="179"/>
      <c r="G8" s="179"/>
      <c r="H8" s="179" t="s">
        <v>128</v>
      </c>
      <c r="I8" s="179"/>
      <c r="J8" s="179"/>
      <c r="K8" s="179"/>
      <c r="L8" s="179"/>
      <c r="M8" s="179" t="s">
        <v>130</v>
      </c>
      <c r="N8" s="179"/>
      <c r="O8" s="179"/>
      <c r="P8" s="179"/>
      <c r="Q8" s="179"/>
      <c r="R8" s="179" t="s">
        <v>132</v>
      </c>
      <c r="S8" s="179"/>
      <c r="T8" s="179"/>
      <c r="U8" s="179"/>
      <c r="V8" s="179"/>
      <c r="X8" s="8">
        <v>6</v>
      </c>
      <c r="Y8" s="8" t="s">
        <v>63</v>
      </c>
      <c r="Z8" s="9" t="s">
        <v>267</v>
      </c>
    </row>
    <row r="9" spans="3:26" s="2" customFormat="1" ht="22.5" customHeight="1">
      <c r="C9" s="5" t="s">
        <v>49</v>
      </c>
      <c r="D9" s="5" t="s">
        <v>252</v>
      </c>
      <c r="E9" s="159" t="s">
        <v>268</v>
      </c>
      <c r="F9" s="161"/>
      <c r="G9" s="162"/>
      <c r="H9" s="5" t="s">
        <v>14</v>
      </c>
      <c r="I9" s="5" t="s">
        <v>269</v>
      </c>
      <c r="J9" s="159" t="s">
        <v>270</v>
      </c>
      <c r="K9" s="161"/>
      <c r="L9" s="162"/>
      <c r="M9" s="5" t="s">
        <v>20</v>
      </c>
      <c r="N9" s="5" t="s">
        <v>252</v>
      </c>
      <c r="O9" s="159" t="s">
        <v>271</v>
      </c>
      <c r="P9" s="161"/>
      <c r="Q9" s="162"/>
      <c r="R9" s="5" t="s">
        <v>26</v>
      </c>
      <c r="S9" s="5" t="s">
        <v>272</v>
      </c>
      <c r="T9" s="159" t="s">
        <v>273</v>
      </c>
      <c r="U9" s="161"/>
      <c r="V9" s="162"/>
      <c r="X9" s="8">
        <v>7</v>
      </c>
      <c r="Y9" s="8" t="s">
        <v>110</v>
      </c>
      <c r="Z9" s="9" t="s">
        <v>262</v>
      </c>
    </row>
    <row r="10" spans="3:26" s="2" customFormat="1" ht="22.5" customHeight="1">
      <c r="C10" s="5" t="s">
        <v>74</v>
      </c>
      <c r="D10" s="5" t="s">
        <v>258</v>
      </c>
      <c r="E10" s="159" t="s">
        <v>274</v>
      </c>
      <c r="F10" s="161"/>
      <c r="G10" s="162"/>
      <c r="H10" s="5" t="s">
        <v>15</v>
      </c>
      <c r="I10" s="5" t="s">
        <v>258</v>
      </c>
      <c r="J10" s="159" t="s">
        <v>211</v>
      </c>
      <c r="K10" s="161"/>
      <c r="L10" s="162"/>
      <c r="M10" s="5" t="s">
        <v>45</v>
      </c>
      <c r="N10" s="5" t="s">
        <v>258</v>
      </c>
      <c r="O10" s="159" t="s">
        <v>275</v>
      </c>
      <c r="P10" s="161"/>
      <c r="Q10" s="162"/>
      <c r="R10" s="5" t="s">
        <v>47</v>
      </c>
      <c r="S10" s="5" t="s">
        <v>258</v>
      </c>
      <c r="T10" s="159" t="s">
        <v>276</v>
      </c>
      <c r="U10" s="161"/>
      <c r="V10" s="162"/>
      <c r="X10" s="8">
        <v>8</v>
      </c>
      <c r="Y10" s="8" t="s">
        <v>63</v>
      </c>
      <c r="Z10" s="9" t="s">
        <v>214</v>
      </c>
    </row>
    <row r="11" spans="3:26" s="2" customFormat="1" ht="22.5" customHeight="1">
      <c r="C11" s="5" t="s">
        <v>75</v>
      </c>
      <c r="D11" s="5" t="s">
        <v>258</v>
      </c>
      <c r="E11" s="159" t="s">
        <v>277</v>
      </c>
      <c r="F11" s="161"/>
      <c r="G11" s="162"/>
      <c r="H11" s="5" t="s">
        <v>16</v>
      </c>
      <c r="I11" s="5" t="s">
        <v>258</v>
      </c>
      <c r="J11" s="159" t="s">
        <v>278</v>
      </c>
      <c r="K11" s="161"/>
      <c r="L11" s="162"/>
      <c r="M11" s="5" t="s">
        <v>52</v>
      </c>
      <c r="N11" s="5" t="s">
        <v>258</v>
      </c>
      <c r="O11" s="159" t="s">
        <v>279</v>
      </c>
      <c r="P11" s="161"/>
      <c r="Q11" s="162"/>
      <c r="R11" s="5" t="s">
        <v>54</v>
      </c>
      <c r="S11" s="5" t="s">
        <v>258</v>
      </c>
      <c r="T11" s="159" t="s">
        <v>280</v>
      </c>
      <c r="U11" s="161"/>
      <c r="V11" s="162"/>
      <c r="X11" s="8">
        <v>9</v>
      </c>
      <c r="Y11" s="8" t="s">
        <v>64</v>
      </c>
      <c r="Z11" s="9" t="s">
        <v>281</v>
      </c>
    </row>
    <row r="12" spans="3:26" s="2" customFormat="1" ht="18.75" customHeight="1"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X12" s="8">
        <v>10</v>
      </c>
      <c r="Y12" s="8" t="s">
        <v>63</v>
      </c>
      <c r="Z12" s="9" t="s">
        <v>213</v>
      </c>
    </row>
    <row r="13" spans="3:26" s="2" customFormat="1" ht="18.75" customHeight="1"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X13" s="8">
        <v>11</v>
      </c>
      <c r="Y13" s="8" t="s">
        <v>111</v>
      </c>
      <c r="Z13" s="9" t="s">
        <v>264</v>
      </c>
    </row>
    <row r="14" spans="2:26" s="2" customFormat="1" ht="18.75" customHeight="1">
      <c r="B14" s="177" t="s">
        <v>282</v>
      </c>
      <c r="C14" s="177"/>
      <c r="D14" s="177"/>
      <c r="E14" s="177"/>
      <c r="F14" s="177"/>
      <c r="G14" s="177"/>
      <c r="H14" s="177"/>
      <c r="I14" s="178" t="s">
        <v>173</v>
      </c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Z14" s="2" t="s">
        <v>276</v>
      </c>
    </row>
    <row r="15" spans="1:26" s="2" customFormat="1" ht="23.25" customHeight="1">
      <c r="A15" s="159" t="s">
        <v>7</v>
      </c>
      <c r="B15" s="5" t="s">
        <v>6</v>
      </c>
      <c r="C15" s="159" t="s">
        <v>159</v>
      </c>
      <c r="D15" s="159"/>
      <c r="E15" s="159"/>
      <c r="F15" s="159"/>
      <c r="G15" s="159"/>
      <c r="H15" s="159" t="s">
        <v>160</v>
      </c>
      <c r="I15" s="159"/>
      <c r="J15" s="159"/>
      <c r="K15" s="159"/>
      <c r="L15" s="159"/>
      <c r="M15" s="159" t="s">
        <v>161</v>
      </c>
      <c r="N15" s="159"/>
      <c r="O15" s="159"/>
      <c r="P15" s="159"/>
      <c r="Q15" s="159"/>
      <c r="R15" s="159" t="s">
        <v>162</v>
      </c>
      <c r="S15" s="159"/>
      <c r="T15" s="159"/>
      <c r="U15" s="159"/>
      <c r="V15" s="159"/>
      <c r="X15" s="8">
        <v>13</v>
      </c>
      <c r="Y15" s="8" t="s">
        <v>63</v>
      </c>
      <c r="Z15" s="9" t="s">
        <v>283</v>
      </c>
    </row>
    <row r="16" spans="1:26" s="2" customFormat="1" ht="23.25" customHeight="1">
      <c r="A16" s="159"/>
      <c r="B16" s="5" t="s">
        <v>3</v>
      </c>
      <c r="C16" s="159" t="s">
        <v>284</v>
      </c>
      <c r="D16" s="159"/>
      <c r="E16" s="159"/>
      <c r="F16" s="159"/>
      <c r="G16" s="159"/>
      <c r="H16" s="159" t="s">
        <v>285</v>
      </c>
      <c r="I16" s="159"/>
      <c r="J16" s="159"/>
      <c r="K16" s="159"/>
      <c r="L16" s="159"/>
      <c r="M16" s="159" t="s">
        <v>286</v>
      </c>
      <c r="N16" s="159"/>
      <c r="O16" s="159"/>
      <c r="P16" s="159"/>
      <c r="Q16" s="159"/>
      <c r="R16" s="159" t="s">
        <v>287</v>
      </c>
      <c r="S16" s="159"/>
      <c r="T16" s="159"/>
      <c r="U16" s="159"/>
      <c r="V16" s="159"/>
      <c r="X16" s="8">
        <v>14</v>
      </c>
      <c r="Y16" s="8" t="s">
        <v>63</v>
      </c>
      <c r="Z16" s="9" t="s">
        <v>215</v>
      </c>
    </row>
    <row r="17" spans="1:26" s="2" customFormat="1" ht="22.5" customHeight="1">
      <c r="A17" s="159">
        <v>1</v>
      </c>
      <c r="B17" s="176">
        <v>0.375</v>
      </c>
      <c r="C17" s="152" t="s">
        <v>41</v>
      </c>
      <c r="D17" s="150"/>
      <c r="E17" s="50" t="s">
        <v>288</v>
      </c>
      <c r="F17" s="150" t="s">
        <v>72</v>
      </c>
      <c r="G17" s="151"/>
      <c r="H17" s="152" t="s">
        <v>55</v>
      </c>
      <c r="I17" s="150"/>
      <c r="J17" s="50" t="s">
        <v>288</v>
      </c>
      <c r="K17" s="150" t="s">
        <v>78</v>
      </c>
      <c r="L17" s="151"/>
      <c r="M17" s="152" t="s">
        <v>44</v>
      </c>
      <c r="N17" s="150"/>
      <c r="O17" s="50" t="s">
        <v>288</v>
      </c>
      <c r="P17" s="150" t="s">
        <v>51</v>
      </c>
      <c r="Q17" s="151"/>
      <c r="R17" s="152" t="s">
        <v>46</v>
      </c>
      <c r="S17" s="150"/>
      <c r="T17" s="50" t="s">
        <v>288</v>
      </c>
      <c r="U17" s="150" t="s">
        <v>53</v>
      </c>
      <c r="V17" s="151"/>
      <c r="X17" s="8">
        <v>15</v>
      </c>
      <c r="Y17" s="8" t="s">
        <v>63</v>
      </c>
      <c r="Z17" s="9" t="s">
        <v>289</v>
      </c>
    </row>
    <row r="18" spans="1:26" s="2" customFormat="1" ht="22.5" customHeight="1">
      <c r="A18" s="159"/>
      <c r="B18" s="159"/>
      <c r="C18" s="155" t="str">
        <f>E5</f>
        <v>釜ＳＳＳ</v>
      </c>
      <c r="D18" s="153"/>
      <c r="E18" s="48" t="s">
        <v>290</v>
      </c>
      <c r="F18" s="153" t="str">
        <f>E6</f>
        <v>古城FC</v>
      </c>
      <c r="G18" s="154"/>
      <c r="H18" s="155" t="str">
        <f>J5</f>
        <v>青山FC</v>
      </c>
      <c r="I18" s="153"/>
      <c r="J18" s="48" t="s">
        <v>291</v>
      </c>
      <c r="K18" s="153" t="str">
        <f>J6</f>
        <v>不二が丘</v>
      </c>
      <c r="L18" s="154"/>
      <c r="M18" s="155" t="str">
        <f>O5</f>
        <v>デュオFC</v>
      </c>
      <c r="N18" s="153"/>
      <c r="O18" s="48" t="s">
        <v>291</v>
      </c>
      <c r="P18" s="153" t="str">
        <f>O6</f>
        <v>大野田</v>
      </c>
      <c r="Q18" s="154"/>
      <c r="R18" s="155" t="str">
        <f>T5</f>
        <v>FC中山</v>
      </c>
      <c r="S18" s="153"/>
      <c r="T18" s="48" t="s">
        <v>291</v>
      </c>
      <c r="U18" s="153" t="str">
        <f>T6</f>
        <v>アバンSC</v>
      </c>
      <c r="V18" s="154"/>
      <c r="X18" s="8">
        <v>16</v>
      </c>
      <c r="Y18" s="8" t="s">
        <v>292</v>
      </c>
      <c r="Z18" s="9" t="s">
        <v>293</v>
      </c>
    </row>
    <row r="19" spans="1:26" s="2" customFormat="1" ht="22.5" customHeight="1">
      <c r="A19" s="159"/>
      <c r="B19" s="159"/>
      <c r="C19" s="173">
        <v>0</v>
      </c>
      <c r="D19" s="174"/>
      <c r="E19" s="51"/>
      <c r="F19" s="174">
        <v>0</v>
      </c>
      <c r="G19" s="175"/>
      <c r="H19" s="173">
        <v>1</v>
      </c>
      <c r="I19" s="174"/>
      <c r="J19" s="51"/>
      <c r="K19" s="174">
        <v>2</v>
      </c>
      <c r="L19" s="175"/>
      <c r="M19" s="173">
        <v>1</v>
      </c>
      <c r="N19" s="174"/>
      <c r="O19" s="51"/>
      <c r="P19" s="174">
        <v>3</v>
      </c>
      <c r="Q19" s="175"/>
      <c r="R19" s="173">
        <v>0</v>
      </c>
      <c r="S19" s="174"/>
      <c r="T19" s="51"/>
      <c r="U19" s="174">
        <v>5</v>
      </c>
      <c r="V19" s="175"/>
      <c r="X19" s="8">
        <v>17</v>
      </c>
      <c r="Y19" s="8" t="s">
        <v>112</v>
      </c>
      <c r="Z19" s="9" t="s">
        <v>294</v>
      </c>
    </row>
    <row r="20" spans="1:26" s="2" customFormat="1" ht="22.5" customHeight="1">
      <c r="A20" s="159">
        <v>2</v>
      </c>
      <c r="B20" s="176">
        <v>0.4166666666666667</v>
      </c>
      <c r="C20" s="152" t="s">
        <v>295</v>
      </c>
      <c r="D20" s="150"/>
      <c r="E20" s="52" t="s">
        <v>296</v>
      </c>
      <c r="F20" s="150" t="s">
        <v>297</v>
      </c>
      <c r="G20" s="151"/>
      <c r="H20" s="152" t="s">
        <v>298</v>
      </c>
      <c r="I20" s="150"/>
      <c r="J20" s="52" t="s">
        <v>296</v>
      </c>
      <c r="K20" s="150" t="s">
        <v>299</v>
      </c>
      <c r="L20" s="151"/>
      <c r="M20" s="152" t="s">
        <v>300</v>
      </c>
      <c r="N20" s="150"/>
      <c r="O20" s="52" t="s">
        <v>296</v>
      </c>
      <c r="P20" s="150" t="s">
        <v>301</v>
      </c>
      <c r="Q20" s="151"/>
      <c r="R20" s="152" t="s">
        <v>302</v>
      </c>
      <c r="S20" s="150"/>
      <c r="T20" s="52" t="s">
        <v>303</v>
      </c>
      <c r="U20" s="150" t="s">
        <v>304</v>
      </c>
      <c r="V20" s="151"/>
      <c r="X20" s="8">
        <v>18</v>
      </c>
      <c r="Y20" s="8" t="s">
        <v>305</v>
      </c>
      <c r="Z20" s="9" t="s">
        <v>211</v>
      </c>
    </row>
    <row r="21" spans="1:26" s="2" customFormat="1" ht="22.5" customHeight="1">
      <c r="A21" s="159"/>
      <c r="B21" s="159"/>
      <c r="C21" s="155" t="str">
        <f>E10</f>
        <v>マリソル松島</v>
      </c>
      <c r="D21" s="153"/>
      <c r="E21" s="48" t="s">
        <v>291</v>
      </c>
      <c r="F21" s="153" t="str">
        <f>E11</f>
        <v>愛子ＳＳＳ</v>
      </c>
      <c r="G21" s="154"/>
      <c r="H21" s="155" t="str">
        <f>J10</f>
        <v>YMCA</v>
      </c>
      <c r="I21" s="153"/>
      <c r="J21" s="48" t="s">
        <v>291</v>
      </c>
      <c r="K21" s="153" t="str">
        <f>J11</f>
        <v>増田FC</v>
      </c>
      <c r="L21" s="154"/>
      <c r="M21" s="155" t="str">
        <f>O10</f>
        <v>鹿折FC</v>
      </c>
      <c r="N21" s="153"/>
      <c r="O21" s="48" t="s">
        <v>291</v>
      </c>
      <c r="P21" s="153" t="str">
        <f>O11</f>
        <v>北六ＳＳＳ</v>
      </c>
      <c r="Q21" s="154"/>
      <c r="R21" s="155" t="str">
        <f>T10</f>
        <v>仙台中田</v>
      </c>
      <c r="S21" s="153"/>
      <c r="T21" s="48" t="s">
        <v>291</v>
      </c>
      <c r="U21" s="153" t="str">
        <f>T11</f>
        <v>古川ＳＳＳ</v>
      </c>
      <c r="V21" s="154"/>
      <c r="X21" s="8">
        <v>19</v>
      </c>
      <c r="Y21" s="8" t="s">
        <v>292</v>
      </c>
      <c r="Z21" s="9" t="s">
        <v>306</v>
      </c>
    </row>
    <row r="22" spans="1:26" s="2" customFormat="1" ht="22.5" customHeight="1">
      <c r="A22" s="159"/>
      <c r="B22" s="159"/>
      <c r="C22" s="173">
        <v>4</v>
      </c>
      <c r="D22" s="174"/>
      <c r="E22" s="51"/>
      <c r="F22" s="174">
        <v>3</v>
      </c>
      <c r="G22" s="175"/>
      <c r="H22" s="173">
        <v>4</v>
      </c>
      <c r="I22" s="174"/>
      <c r="J22" s="51"/>
      <c r="K22" s="174">
        <v>1</v>
      </c>
      <c r="L22" s="175"/>
      <c r="M22" s="173">
        <v>2</v>
      </c>
      <c r="N22" s="174"/>
      <c r="O22" s="51"/>
      <c r="P22" s="174">
        <v>4</v>
      </c>
      <c r="Q22" s="175"/>
      <c r="R22" s="173">
        <v>1</v>
      </c>
      <c r="S22" s="174"/>
      <c r="T22" s="51"/>
      <c r="U22" s="174">
        <v>3</v>
      </c>
      <c r="V22" s="175"/>
      <c r="X22" s="8">
        <v>20</v>
      </c>
      <c r="Y22" s="8" t="s">
        <v>292</v>
      </c>
      <c r="Z22" s="9" t="s">
        <v>307</v>
      </c>
    </row>
    <row r="23" spans="1:26" s="2" customFormat="1" ht="22.5" customHeight="1">
      <c r="A23" s="159">
        <v>3</v>
      </c>
      <c r="B23" s="176">
        <v>0.4583333333333333</v>
      </c>
      <c r="C23" s="152" t="s">
        <v>308</v>
      </c>
      <c r="D23" s="150"/>
      <c r="E23" s="52" t="s">
        <v>309</v>
      </c>
      <c r="F23" s="150" t="s">
        <v>310</v>
      </c>
      <c r="G23" s="151"/>
      <c r="H23" s="152" t="s">
        <v>311</v>
      </c>
      <c r="I23" s="150"/>
      <c r="J23" s="52" t="s">
        <v>312</v>
      </c>
      <c r="K23" s="150" t="s">
        <v>313</v>
      </c>
      <c r="L23" s="151"/>
      <c r="M23" s="152" t="s">
        <v>314</v>
      </c>
      <c r="N23" s="150"/>
      <c r="O23" s="52" t="s">
        <v>312</v>
      </c>
      <c r="P23" s="150" t="s">
        <v>315</v>
      </c>
      <c r="Q23" s="151"/>
      <c r="R23" s="152" t="s">
        <v>316</v>
      </c>
      <c r="S23" s="150"/>
      <c r="T23" s="52" t="s">
        <v>312</v>
      </c>
      <c r="U23" s="150" t="s">
        <v>317</v>
      </c>
      <c r="V23" s="151"/>
      <c r="X23" s="8">
        <v>21</v>
      </c>
      <c r="Y23" s="8" t="s">
        <v>305</v>
      </c>
      <c r="Z23" s="9" t="s">
        <v>318</v>
      </c>
    </row>
    <row r="24" spans="1:26" s="2" customFormat="1" ht="22.5" customHeight="1">
      <c r="A24" s="159"/>
      <c r="B24" s="159"/>
      <c r="C24" s="155" t="str">
        <f>E4</f>
        <v>塩釜ＦＣ</v>
      </c>
      <c r="D24" s="153"/>
      <c r="E24" s="48" t="s">
        <v>291</v>
      </c>
      <c r="F24" s="153" t="str">
        <f>E6</f>
        <v>古城FC</v>
      </c>
      <c r="G24" s="154"/>
      <c r="H24" s="155" t="str">
        <f>J4</f>
        <v>黒松パル</v>
      </c>
      <c r="I24" s="153"/>
      <c r="J24" s="48" t="s">
        <v>291</v>
      </c>
      <c r="K24" s="153" t="str">
        <f>J6</f>
        <v>不二が丘</v>
      </c>
      <c r="L24" s="154"/>
      <c r="M24" s="155" t="str">
        <f>O4</f>
        <v>多賀城ＦＣ</v>
      </c>
      <c r="N24" s="153"/>
      <c r="O24" s="48" t="s">
        <v>291</v>
      </c>
      <c r="P24" s="153" t="str">
        <f>O6</f>
        <v>大野田</v>
      </c>
      <c r="Q24" s="154"/>
      <c r="R24" s="155" t="str">
        <f>T4</f>
        <v>ジュニオール</v>
      </c>
      <c r="S24" s="153"/>
      <c r="T24" s="48" t="s">
        <v>291</v>
      </c>
      <c r="U24" s="153" t="str">
        <f>T6</f>
        <v>アバンSC</v>
      </c>
      <c r="V24" s="154"/>
      <c r="X24" s="8">
        <v>22</v>
      </c>
      <c r="Y24" s="8" t="s">
        <v>292</v>
      </c>
      <c r="Z24" s="9" t="s">
        <v>218</v>
      </c>
    </row>
    <row r="25" spans="1:26" s="2" customFormat="1" ht="22.5" customHeight="1">
      <c r="A25" s="159"/>
      <c r="B25" s="159"/>
      <c r="C25" s="173">
        <v>8</v>
      </c>
      <c r="D25" s="174"/>
      <c r="E25" s="51"/>
      <c r="F25" s="174">
        <v>0</v>
      </c>
      <c r="G25" s="175"/>
      <c r="H25" s="173">
        <v>1</v>
      </c>
      <c r="I25" s="174"/>
      <c r="J25" s="51"/>
      <c r="K25" s="174">
        <v>2</v>
      </c>
      <c r="L25" s="175"/>
      <c r="M25" s="173">
        <v>9</v>
      </c>
      <c r="N25" s="174"/>
      <c r="O25" s="51"/>
      <c r="P25" s="174">
        <v>1</v>
      </c>
      <c r="Q25" s="175"/>
      <c r="R25" s="173">
        <v>2</v>
      </c>
      <c r="S25" s="174"/>
      <c r="T25" s="51"/>
      <c r="U25" s="174">
        <v>0</v>
      </c>
      <c r="V25" s="175"/>
      <c r="X25" s="8">
        <v>23</v>
      </c>
      <c r="Y25" s="8" t="s">
        <v>65</v>
      </c>
      <c r="Z25" s="9" t="s">
        <v>209</v>
      </c>
    </row>
    <row r="26" spans="1:26" s="2" customFormat="1" ht="22.5" customHeight="1">
      <c r="A26" s="159">
        <v>4</v>
      </c>
      <c r="B26" s="176">
        <v>0.5</v>
      </c>
      <c r="C26" s="152" t="s">
        <v>319</v>
      </c>
      <c r="D26" s="150"/>
      <c r="E26" s="52" t="s">
        <v>320</v>
      </c>
      <c r="F26" s="150" t="s">
        <v>321</v>
      </c>
      <c r="G26" s="151"/>
      <c r="H26" s="152" t="s">
        <v>322</v>
      </c>
      <c r="I26" s="150"/>
      <c r="J26" s="52" t="s">
        <v>320</v>
      </c>
      <c r="K26" s="150" t="s">
        <v>323</v>
      </c>
      <c r="L26" s="151"/>
      <c r="M26" s="152" t="s">
        <v>324</v>
      </c>
      <c r="N26" s="150"/>
      <c r="O26" s="52" t="s">
        <v>320</v>
      </c>
      <c r="P26" s="150" t="s">
        <v>325</v>
      </c>
      <c r="Q26" s="151"/>
      <c r="R26" s="152" t="s">
        <v>326</v>
      </c>
      <c r="S26" s="150"/>
      <c r="T26" s="52" t="s">
        <v>320</v>
      </c>
      <c r="U26" s="150" t="s">
        <v>327</v>
      </c>
      <c r="V26" s="151"/>
      <c r="X26" s="8">
        <v>24</v>
      </c>
      <c r="Y26" s="8" t="s">
        <v>328</v>
      </c>
      <c r="Z26" s="9" t="s">
        <v>212</v>
      </c>
    </row>
    <row r="27" spans="1:26" s="2" customFormat="1" ht="22.5" customHeight="1">
      <c r="A27" s="159"/>
      <c r="B27" s="159"/>
      <c r="C27" s="155" t="str">
        <f>E9</f>
        <v>コパFC</v>
      </c>
      <c r="D27" s="153"/>
      <c r="E27" s="48" t="s">
        <v>291</v>
      </c>
      <c r="F27" s="153" t="str">
        <f>E11</f>
        <v>愛子ＳＳＳ</v>
      </c>
      <c r="G27" s="154"/>
      <c r="H27" s="155" t="str">
        <f>J9</f>
        <v>石巻ＦＣ</v>
      </c>
      <c r="I27" s="153"/>
      <c r="J27" s="48" t="s">
        <v>291</v>
      </c>
      <c r="K27" s="153" t="str">
        <f>J11</f>
        <v>増田FC</v>
      </c>
      <c r="L27" s="154"/>
      <c r="M27" s="155" t="str">
        <f>O9</f>
        <v>セレスタ</v>
      </c>
      <c r="N27" s="153"/>
      <c r="O27" s="48" t="s">
        <v>291</v>
      </c>
      <c r="P27" s="153" t="str">
        <f>O11</f>
        <v>北六ＳＳＳ</v>
      </c>
      <c r="Q27" s="154"/>
      <c r="R27" s="155" t="str">
        <f>T9</f>
        <v>ベガルタ</v>
      </c>
      <c r="S27" s="153"/>
      <c r="T27" s="48" t="s">
        <v>291</v>
      </c>
      <c r="U27" s="153" t="str">
        <f>T11</f>
        <v>古川ＳＳＳ</v>
      </c>
      <c r="V27" s="154"/>
      <c r="X27" s="8">
        <v>25</v>
      </c>
      <c r="Y27" s="8" t="s">
        <v>292</v>
      </c>
      <c r="Z27" s="9" t="s">
        <v>219</v>
      </c>
    </row>
    <row r="28" spans="1:26" s="2" customFormat="1" ht="22.5" customHeight="1">
      <c r="A28" s="159"/>
      <c r="B28" s="159"/>
      <c r="C28" s="173">
        <v>6</v>
      </c>
      <c r="D28" s="174"/>
      <c r="E28" s="51"/>
      <c r="F28" s="174">
        <v>1</v>
      </c>
      <c r="G28" s="175"/>
      <c r="H28" s="173">
        <v>3</v>
      </c>
      <c r="I28" s="174"/>
      <c r="J28" s="51"/>
      <c r="K28" s="174">
        <v>2</v>
      </c>
      <c r="L28" s="175"/>
      <c r="M28" s="173">
        <v>0</v>
      </c>
      <c r="N28" s="174"/>
      <c r="O28" s="51"/>
      <c r="P28" s="174">
        <v>1</v>
      </c>
      <c r="Q28" s="175"/>
      <c r="R28" s="173">
        <v>0</v>
      </c>
      <c r="S28" s="174"/>
      <c r="T28" s="51"/>
      <c r="U28" s="174">
        <v>0</v>
      </c>
      <c r="V28" s="175"/>
      <c r="X28" s="8">
        <v>26</v>
      </c>
      <c r="Y28" s="8" t="s">
        <v>292</v>
      </c>
      <c r="Z28" s="9" t="s">
        <v>216</v>
      </c>
    </row>
    <row r="29" spans="1:26" s="2" customFormat="1" ht="22.5" customHeight="1">
      <c r="A29" s="159">
        <v>5</v>
      </c>
      <c r="B29" s="176">
        <v>0.5416666666666666</v>
      </c>
      <c r="C29" s="152" t="s">
        <v>308</v>
      </c>
      <c r="D29" s="150"/>
      <c r="E29" s="52" t="s">
        <v>329</v>
      </c>
      <c r="F29" s="150" t="s">
        <v>330</v>
      </c>
      <c r="G29" s="151"/>
      <c r="H29" s="152" t="s">
        <v>331</v>
      </c>
      <c r="I29" s="150"/>
      <c r="J29" s="52" t="s">
        <v>329</v>
      </c>
      <c r="K29" s="150" t="s">
        <v>332</v>
      </c>
      <c r="L29" s="151"/>
      <c r="M29" s="152" t="s">
        <v>333</v>
      </c>
      <c r="N29" s="150"/>
      <c r="O29" s="52" t="s">
        <v>329</v>
      </c>
      <c r="P29" s="150" t="s">
        <v>334</v>
      </c>
      <c r="Q29" s="151"/>
      <c r="R29" s="152" t="s">
        <v>335</v>
      </c>
      <c r="S29" s="150"/>
      <c r="T29" s="52" t="s">
        <v>329</v>
      </c>
      <c r="U29" s="150" t="s">
        <v>336</v>
      </c>
      <c r="V29" s="151"/>
      <c r="X29" s="8">
        <v>27</v>
      </c>
      <c r="Y29" s="8" t="s">
        <v>113</v>
      </c>
      <c r="Z29" s="9" t="s">
        <v>260</v>
      </c>
    </row>
    <row r="30" spans="1:26" s="2" customFormat="1" ht="22.5" customHeight="1">
      <c r="A30" s="159"/>
      <c r="B30" s="159"/>
      <c r="C30" s="155" t="str">
        <f>E4</f>
        <v>塩釜ＦＣ</v>
      </c>
      <c r="D30" s="153"/>
      <c r="E30" s="48" t="s">
        <v>291</v>
      </c>
      <c r="F30" s="153" t="str">
        <f>E5</f>
        <v>釜ＳＳＳ</v>
      </c>
      <c r="G30" s="154"/>
      <c r="H30" s="155" t="str">
        <f>J4</f>
        <v>黒松パル</v>
      </c>
      <c r="I30" s="153"/>
      <c r="J30" s="48" t="s">
        <v>291</v>
      </c>
      <c r="K30" s="153" t="str">
        <f>J5</f>
        <v>青山FC</v>
      </c>
      <c r="L30" s="154"/>
      <c r="M30" s="155" t="str">
        <f>O4</f>
        <v>多賀城ＦＣ</v>
      </c>
      <c r="N30" s="153"/>
      <c r="O30" s="48" t="s">
        <v>291</v>
      </c>
      <c r="P30" s="153" t="str">
        <f>O5</f>
        <v>デュオFC</v>
      </c>
      <c r="Q30" s="154"/>
      <c r="R30" s="155" t="str">
        <f>T4</f>
        <v>ジュニオール</v>
      </c>
      <c r="S30" s="153"/>
      <c r="T30" s="48" t="s">
        <v>291</v>
      </c>
      <c r="U30" s="153" t="str">
        <f>T5</f>
        <v>FC中山</v>
      </c>
      <c r="V30" s="154"/>
      <c r="X30" s="8">
        <v>28</v>
      </c>
      <c r="Y30" s="8" t="s">
        <v>292</v>
      </c>
      <c r="Z30" s="9" t="s">
        <v>337</v>
      </c>
    </row>
    <row r="31" spans="1:26" s="2" customFormat="1" ht="22.5" customHeight="1">
      <c r="A31" s="159"/>
      <c r="B31" s="159"/>
      <c r="C31" s="173">
        <v>1</v>
      </c>
      <c r="D31" s="174"/>
      <c r="E31" s="51"/>
      <c r="F31" s="174">
        <v>0</v>
      </c>
      <c r="G31" s="175"/>
      <c r="H31" s="173">
        <v>1</v>
      </c>
      <c r="I31" s="174"/>
      <c r="J31" s="51"/>
      <c r="K31" s="174">
        <v>1</v>
      </c>
      <c r="L31" s="175"/>
      <c r="M31" s="173">
        <v>1</v>
      </c>
      <c r="N31" s="174"/>
      <c r="O31" s="51"/>
      <c r="P31" s="174">
        <v>1</v>
      </c>
      <c r="Q31" s="175"/>
      <c r="R31" s="173">
        <v>6</v>
      </c>
      <c r="S31" s="174"/>
      <c r="T31" s="51"/>
      <c r="U31" s="174">
        <v>0</v>
      </c>
      <c r="V31" s="175"/>
      <c r="X31" s="8">
        <v>29</v>
      </c>
      <c r="Y31" s="8" t="s">
        <v>292</v>
      </c>
      <c r="Z31" s="9" t="s">
        <v>338</v>
      </c>
    </row>
    <row r="32" spans="1:26" s="2" customFormat="1" ht="22.5" customHeight="1">
      <c r="A32" s="159">
        <v>6</v>
      </c>
      <c r="B32" s="176">
        <v>0.5833333333333334</v>
      </c>
      <c r="C32" s="152" t="s">
        <v>339</v>
      </c>
      <c r="D32" s="150"/>
      <c r="E32" s="52" t="s">
        <v>340</v>
      </c>
      <c r="F32" s="150" t="s">
        <v>295</v>
      </c>
      <c r="G32" s="151"/>
      <c r="H32" s="152" t="s">
        <v>341</v>
      </c>
      <c r="I32" s="150"/>
      <c r="J32" s="52" t="s">
        <v>340</v>
      </c>
      <c r="K32" s="150" t="s">
        <v>298</v>
      </c>
      <c r="L32" s="151"/>
      <c r="M32" s="152" t="s">
        <v>342</v>
      </c>
      <c r="N32" s="150"/>
      <c r="O32" s="52" t="s">
        <v>340</v>
      </c>
      <c r="P32" s="150" t="s">
        <v>300</v>
      </c>
      <c r="Q32" s="151"/>
      <c r="R32" s="152" t="s">
        <v>343</v>
      </c>
      <c r="S32" s="150"/>
      <c r="T32" s="52" t="s">
        <v>340</v>
      </c>
      <c r="U32" s="150" t="s">
        <v>302</v>
      </c>
      <c r="V32" s="151"/>
      <c r="X32" s="8">
        <v>30</v>
      </c>
      <c r="Y32" s="8" t="s">
        <v>292</v>
      </c>
      <c r="Z32" s="9" t="s">
        <v>344</v>
      </c>
    </row>
    <row r="33" spans="1:26" s="2" customFormat="1" ht="22.5" customHeight="1">
      <c r="A33" s="159"/>
      <c r="B33" s="159"/>
      <c r="C33" s="155" t="str">
        <f>E9</f>
        <v>コパFC</v>
      </c>
      <c r="D33" s="153"/>
      <c r="E33" s="48" t="s">
        <v>291</v>
      </c>
      <c r="F33" s="153" t="str">
        <f>E10</f>
        <v>マリソル松島</v>
      </c>
      <c r="G33" s="154"/>
      <c r="H33" s="155" t="str">
        <f>J9</f>
        <v>石巻ＦＣ</v>
      </c>
      <c r="I33" s="153"/>
      <c r="J33" s="48" t="s">
        <v>291</v>
      </c>
      <c r="K33" s="153" t="str">
        <f>J10</f>
        <v>YMCA</v>
      </c>
      <c r="L33" s="154"/>
      <c r="M33" s="155" t="str">
        <f>O9</f>
        <v>セレスタ</v>
      </c>
      <c r="N33" s="153"/>
      <c r="O33" s="48" t="s">
        <v>291</v>
      </c>
      <c r="P33" s="153" t="str">
        <f>O10</f>
        <v>鹿折FC</v>
      </c>
      <c r="Q33" s="154"/>
      <c r="R33" s="155" t="str">
        <f>T9</f>
        <v>ベガルタ</v>
      </c>
      <c r="S33" s="153"/>
      <c r="T33" s="48" t="s">
        <v>291</v>
      </c>
      <c r="U33" s="153" t="str">
        <f>T10</f>
        <v>仙台中田</v>
      </c>
      <c r="V33" s="154"/>
      <c r="X33" s="8">
        <v>31</v>
      </c>
      <c r="Y33" s="8" t="s">
        <v>114</v>
      </c>
      <c r="Z33" s="9" t="s">
        <v>345</v>
      </c>
    </row>
    <row r="34" spans="1:26" s="2" customFormat="1" ht="22.5" customHeight="1">
      <c r="A34" s="159"/>
      <c r="B34" s="159"/>
      <c r="C34" s="173">
        <v>1</v>
      </c>
      <c r="D34" s="174"/>
      <c r="E34" s="51"/>
      <c r="F34" s="174">
        <v>1</v>
      </c>
      <c r="G34" s="175"/>
      <c r="H34" s="173">
        <v>0</v>
      </c>
      <c r="I34" s="174"/>
      <c r="J34" s="51"/>
      <c r="K34" s="174">
        <v>4</v>
      </c>
      <c r="L34" s="175"/>
      <c r="M34" s="173">
        <v>2</v>
      </c>
      <c r="N34" s="174"/>
      <c r="O34" s="51"/>
      <c r="P34" s="174">
        <v>1</v>
      </c>
      <c r="Q34" s="175"/>
      <c r="R34" s="173">
        <v>0</v>
      </c>
      <c r="S34" s="174"/>
      <c r="T34" s="51"/>
      <c r="U34" s="174">
        <v>0</v>
      </c>
      <c r="V34" s="175"/>
      <c r="X34" s="8">
        <v>32</v>
      </c>
      <c r="Y34" s="8" t="s">
        <v>292</v>
      </c>
      <c r="Z34" s="2" t="s">
        <v>201</v>
      </c>
    </row>
    <row r="35" spans="24:26" ht="15.75" customHeight="1">
      <c r="X35" s="8">
        <v>33</v>
      </c>
      <c r="Y35" s="8" t="s">
        <v>292</v>
      </c>
      <c r="Z35" s="9" t="s">
        <v>203</v>
      </c>
    </row>
    <row r="36" spans="24:26" ht="16.5" customHeight="1">
      <c r="X36" s="8">
        <v>34</v>
      </c>
      <c r="Y36" s="8" t="s">
        <v>292</v>
      </c>
      <c r="Z36" s="9" t="s">
        <v>346</v>
      </c>
    </row>
    <row r="37" spans="24:26" ht="16.5" customHeight="1">
      <c r="X37" s="8">
        <v>35</v>
      </c>
      <c r="Y37" s="8" t="s">
        <v>115</v>
      </c>
      <c r="Z37" s="9" t="s">
        <v>210</v>
      </c>
    </row>
    <row r="38" spans="24:26" ht="16.5" customHeight="1">
      <c r="X38" s="8">
        <v>36</v>
      </c>
      <c r="Y38" s="8" t="s">
        <v>292</v>
      </c>
      <c r="Z38" s="9" t="s">
        <v>347</v>
      </c>
    </row>
    <row r="39" spans="24:26" ht="16.5" customHeight="1">
      <c r="X39" s="8">
        <v>37</v>
      </c>
      <c r="Y39" s="8" t="s">
        <v>292</v>
      </c>
      <c r="Z39" s="9" t="s">
        <v>348</v>
      </c>
    </row>
    <row r="40" spans="24:26" ht="16.5" customHeight="1">
      <c r="X40" s="8">
        <v>38</v>
      </c>
      <c r="Y40" s="8" t="s">
        <v>292</v>
      </c>
      <c r="Z40" s="9" t="s">
        <v>349</v>
      </c>
    </row>
    <row r="41" spans="24:26" ht="16.5" customHeight="1">
      <c r="X41" s="8">
        <v>39</v>
      </c>
      <c r="Y41" s="8" t="s">
        <v>116</v>
      </c>
      <c r="Z41" s="9" t="s">
        <v>275</v>
      </c>
    </row>
    <row r="42" spans="24:26" ht="16.5" customHeight="1">
      <c r="X42" s="8">
        <v>40</v>
      </c>
      <c r="Y42" s="8" t="s">
        <v>292</v>
      </c>
      <c r="Z42" s="9" t="s">
        <v>350</v>
      </c>
    </row>
    <row r="43" spans="24:26" ht="16.5" customHeight="1">
      <c r="X43" s="8">
        <v>41</v>
      </c>
      <c r="Y43" s="1" t="s">
        <v>351</v>
      </c>
      <c r="Z43" s="9" t="s">
        <v>263</v>
      </c>
    </row>
    <row r="44" spans="24:26" ht="16.5" customHeight="1">
      <c r="X44" s="8">
        <v>42</v>
      </c>
      <c r="Y44" s="1" t="s">
        <v>351</v>
      </c>
      <c r="Z44" s="9" t="s">
        <v>278</v>
      </c>
    </row>
    <row r="45" spans="24:26" ht="16.5" customHeight="1">
      <c r="X45" s="8">
        <v>43</v>
      </c>
      <c r="Y45" s="1" t="s">
        <v>351</v>
      </c>
      <c r="Z45" s="9" t="s">
        <v>207</v>
      </c>
    </row>
    <row r="46" spans="24:26" ht="16.5" customHeight="1">
      <c r="X46" s="8">
        <v>44</v>
      </c>
      <c r="Y46" s="1" t="s">
        <v>351</v>
      </c>
      <c r="Z46" s="9" t="s">
        <v>352</v>
      </c>
    </row>
    <row r="47" spans="24:26" ht="16.5" customHeight="1">
      <c r="X47" s="8">
        <v>45</v>
      </c>
      <c r="Y47" s="1" t="s">
        <v>351</v>
      </c>
      <c r="Z47" s="9" t="s">
        <v>261</v>
      </c>
    </row>
    <row r="48" spans="24:26" ht="16.5" customHeight="1">
      <c r="X48" s="8">
        <v>46</v>
      </c>
      <c r="Y48" s="1" t="s">
        <v>351</v>
      </c>
      <c r="Z48" s="9" t="s">
        <v>208</v>
      </c>
    </row>
    <row r="49" spans="24:26" ht="16.5" customHeight="1">
      <c r="X49" s="8">
        <v>47</v>
      </c>
      <c r="Y49" s="1" t="s">
        <v>351</v>
      </c>
      <c r="Z49" s="9" t="s">
        <v>274</v>
      </c>
    </row>
    <row r="50" spans="24:26" ht="16.5" customHeight="1">
      <c r="X50" s="8">
        <v>48</v>
      </c>
      <c r="Y50" s="1" t="s">
        <v>351</v>
      </c>
      <c r="Z50" s="9" t="s">
        <v>353</v>
      </c>
    </row>
    <row r="51" spans="24:26" ht="16.5" customHeight="1">
      <c r="X51" s="8">
        <v>49</v>
      </c>
      <c r="Y51" s="1" t="s">
        <v>354</v>
      </c>
      <c r="Z51" s="9" t="s">
        <v>355</v>
      </c>
    </row>
    <row r="52" spans="24:26" ht="16.5" customHeight="1">
      <c r="X52" s="8">
        <v>50</v>
      </c>
      <c r="Y52" s="1" t="s">
        <v>354</v>
      </c>
      <c r="Z52" s="9" t="s">
        <v>356</v>
      </c>
    </row>
    <row r="53" spans="24:26" ht="16.5" customHeight="1">
      <c r="X53" s="8">
        <v>51</v>
      </c>
      <c r="Y53" s="1" t="s">
        <v>354</v>
      </c>
      <c r="Z53" s="9" t="s">
        <v>357</v>
      </c>
    </row>
    <row r="54" spans="24:26" ht="16.5" customHeight="1">
      <c r="X54" s="8">
        <v>52</v>
      </c>
      <c r="Y54" s="1" t="s">
        <v>354</v>
      </c>
      <c r="Z54" s="9" t="s">
        <v>253</v>
      </c>
    </row>
    <row r="55" spans="24:26" ht="16.5" customHeight="1">
      <c r="X55" s="8">
        <v>53</v>
      </c>
      <c r="Y55" s="1" t="s">
        <v>354</v>
      </c>
      <c r="Z55" s="9" t="s">
        <v>358</v>
      </c>
    </row>
    <row r="56" spans="24:26" ht="16.5" customHeight="1">
      <c r="X56" s="8">
        <v>54</v>
      </c>
      <c r="Y56" s="1" t="s">
        <v>354</v>
      </c>
      <c r="Z56" s="9" t="s">
        <v>251</v>
      </c>
    </row>
    <row r="57" spans="24:26" ht="16.5" customHeight="1">
      <c r="X57" s="8">
        <v>55</v>
      </c>
      <c r="Y57" s="1" t="s">
        <v>354</v>
      </c>
      <c r="Z57" s="9" t="s">
        <v>255</v>
      </c>
    </row>
    <row r="58" spans="24:26" ht="16.5" customHeight="1">
      <c r="X58" s="8">
        <v>56</v>
      </c>
      <c r="Y58" s="1" t="s">
        <v>354</v>
      </c>
      <c r="Z58" s="9" t="s">
        <v>270</v>
      </c>
    </row>
    <row r="59" ht="16.5" customHeight="1"/>
    <row r="60" ht="16.5" customHeight="1"/>
    <row r="61" ht="16.5" customHeight="1"/>
  </sheetData>
  <sheetProtection/>
  <mergeCells count="201">
    <mergeCell ref="A1:V1"/>
    <mergeCell ref="Q2:V2"/>
    <mergeCell ref="C3:G3"/>
    <mergeCell ref="H3:L3"/>
    <mergeCell ref="M3:Q3"/>
    <mergeCell ref="R3:V3"/>
    <mergeCell ref="E4:G4"/>
    <mergeCell ref="J4:L4"/>
    <mergeCell ref="O4:Q4"/>
    <mergeCell ref="T4:V4"/>
    <mergeCell ref="E5:G5"/>
    <mergeCell ref="J5:L5"/>
    <mergeCell ref="O5:Q5"/>
    <mergeCell ref="T5:V5"/>
    <mergeCell ref="E6:G6"/>
    <mergeCell ref="J6:L6"/>
    <mergeCell ref="O6:Q6"/>
    <mergeCell ref="T6:V6"/>
    <mergeCell ref="C8:G8"/>
    <mergeCell ref="H8:L8"/>
    <mergeCell ref="M8:Q8"/>
    <mergeCell ref="R8:V8"/>
    <mergeCell ref="E9:G9"/>
    <mergeCell ref="J9:L9"/>
    <mergeCell ref="O9:Q9"/>
    <mergeCell ref="T9:V9"/>
    <mergeCell ref="E10:G10"/>
    <mergeCell ref="J10:L10"/>
    <mergeCell ref="O10:Q10"/>
    <mergeCell ref="T10:V10"/>
    <mergeCell ref="E11:G11"/>
    <mergeCell ref="J11:L11"/>
    <mergeCell ref="O11:Q11"/>
    <mergeCell ref="T11:V11"/>
    <mergeCell ref="B14:H14"/>
    <mergeCell ref="I14:V14"/>
    <mergeCell ref="A15:A16"/>
    <mergeCell ref="C15:G15"/>
    <mergeCell ref="H15:L15"/>
    <mergeCell ref="M15:Q15"/>
    <mergeCell ref="R15:V15"/>
    <mergeCell ref="C16:G16"/>
    <mergeCell ref="H16:L16"/>
    <mergeCell ref="M16:Q16"/>
    <mergeCell ref="R16:V16"/>
    <mergeCell ref="A17:A19"/>
    <mergeCell ref="B17:B19"/>
    <mergeCell ref="C17:D17"/>
    <mergeCell ref="F17:G17"/>
    <mergeCell ref="H17:I17"/>
    <mergeCell ref="K17:L17"/>
    <mergeCell ref="M17:N17"/>
    <mergeCell ref="P17:Q17"/>
    <mergeCell ref="R17:S17"/>
    <mergeCell ref="U17:V17"/>
    <mergeCell ref="C18:D18"/>
    <mergeCell ref="F18:G18"/>
    <mergeCell ref="H18:I18"/>
    <mergeCell ref="K18:L18"/>
    <mergeCell ref="M18:N18"/>
    <mergeCell ref="P18:Q18"/>
    <mergeCell ref="R18:S18"/>
    <mergeCell ref="U18:V18"/>
    <mergeCell ref="C19:D19"/>
    <mergeCell ref="F19:G19"/>
    <mergeCell ref="H19:I19"/>
    <mergeCell ref="K19:L19"/>
    <mergeCell ref="M19:N19"/>
    <mergeCell ref="P19:Q19"/>
    <mergeCell ref="R19:S19"/>
    <mergeCell ref="U19:V19"/>
    <mergeCell ref="A20:A22"/>
    <mergeCell ref="B20:B22"/>
    <mergeCell ref="C20:D20"/>
    <mergeCell ref="F20:G20"/>
    <mergeCell ref="H20:I20"/>
    <mergeCell ref="K20:L20"/>
    <mergeCell ref="M20:N20"/>
    <mergeCell ref="P20:Q20"/>
    <mergeCell ref="R20:S20"/>
    <mergeCell ref="U20:V20"/>
    <mergeCell ref="C21:D21"/>
    <mergeCell ref="F21:G21"/>
    <mergeCell ref="H21:I21"/>
    <mergeCell ref="K21:L21"/>
    <mergeCell ref="M21:N21"/>
    <mergeCell ref="P21:Q21"/>
    <mergeCell ref="R21:S21"/>
    <mergeCell ref="U21:V21"/>
    <mergeCell ref="C22:D22"/>
    <mergeCell ref="F22:G22"/>
    <mergeCell ref="H22:I22"/>
    <mergeCell ref="K22:L22"/>
    <mergeCell ref="M22:N22"/>
    <mergeCell ref="P22:Q22"/>
    <mergeCell ref="R22:S22"/>
    <mergeCell ref="U22:V22"/>
    <mergeCell ref="A23:A25"/>
    <mergeCell ref="B23:B25"/>
    <mergeCell ref="C23:D23"/>
    <mergeCell ref="F23:G23"/>
    <mergeCell ref="H23:I23"/>
    <mergeCell ref="K23:L23"/>
    <mergeCell ref="M23:N23"/>
    <mergeCell ref="P23:Q23"/>
    <mergeCell ref="R23:S23"/>
    <mergeCell ref="U23:V23"/>
    <mergeCell ref="C24:D24"/>
    <mergeCell ref="F24:G24"/>
    <mergeCell ref="H24:I24"/>
    <mergeCell ref="K24:L24"/>
    <mergeCell ref="M24:N24"/>
    <mergeCell ref="P24:Q24"/>
    <mergeCell ref="R24:S24"/>
    <mergeCell ref="U24:V24"/>
    <mergeCell ref="C25:D25"/>
    <mergeCell ref="F25:G25"/>
    <mergeCell ref="H25:I25"/>
    <mergeCell ref="K25:L25"/>
    <mergeCell ref="M25:N25"/>
    <mergeCell ref="P25:Q25"/>
    <mergeCell ref="R25:S25"/>
    <mergeCell ref="U25:V25"/>
    <mergeCell ref="A26:A28"/>
    <mergeCell ref="B26:B28"/>
    <mergeCell ref="C26:D26"/>
    <mergeCell ref="F26:G26"/>
    <mergeCell ref="H26:I26"/>
    <mergeCell ref="K26:L26"/>
    <mergeCell ref="M26:N26"/>
    <mergeCell ref="P26:Q26"/>
    <mergeCell ref="R26:S26"/>
    <mergeCell ref="U26:V26"/>
    <mergeCell ref="C27:D27"/>
    <mergeCell ref="F27:G27"/>
    <mergeCell ref="H27:I27"/>
    <mergeCell ref="K27:L27"/>
    <mergeCell ref="M27:N27"/>
    <mergeCell ref="P27:Q27"/>
    <mergeCell ref="R27:S27"/>
    <mergeCell ref="U27:V27"/>
    <mergeCell ref="C28:D28"/>
    <mergeCell ref="F28:G28"/>
    <mergeCell ref="H28:I28"/>
    <mergeCell ref="K28:L28"/>
    <mergeCell ref="M28:N28"/>
    <mergeCell ref="P28:Q28"/>
    <mergeCell ref="R28:S28"/>
    <mergeCell ref="U28:V28"/>
    <mergeCell ref="A29:A31"/>
    <mergeCell ref="B29:B31"/>
    <mergeCell ref="C29:D29"/>
    <mergeCell ref="F29:G29"/>
    <mergeCell ref="H29:I29"/>
    <mergeCell ref="K29:L29"/>
    <mergeCell ref="M29:N29"/>
    <mergeCell ref="P29:Q29"/>
    <mergeCell ref="R29:S29"/>
    <mergeCell ref="U29:V29"/>
    <mergeCell ref="C30:D30"/>
    <mergeCell ref="F30:G30"/>
    <mergeCell ref="H30:I30"/>
    <mergeCell ref="K30:L30"/>
    <mergeCell ref="M30:N30"/>
    <mergeCell ref="P30:Q30"/>
    <mergeCell ref="R30:S30"/>
    <mergeCell ref="U30:V30"/>
    <mergeCell ref="C31:D31"/>
    <mergeCell ref="F31:G31"/>
    <mergeCell ref="H31:I31"/>
    <mergeCell ref="K31:L31"/>
    <mergeCell ref="M31:N31"/>
    <mergeCell ref="P31:Q31"/>
    <mergeCell ref="R31:S31"/>
    <mergeCell ref="U31:V31"/>
    <mergeCell ref="A32:A34"/>
    <mergeCell ref="B32:B34"/>
    <mergeCell ref="C32:D32"/>
    <mergeCell ref="F32:G32"/>
    <mergeCell ref="H32:I32"/>
    <mergeCell ref="K32:L32"/>
    <mergeCell ref="M32:N32"/>
    <mergeCell ref="P32:Q32"/>
    <mergeCell ref="R32:S32"/>
    <mergeCell ref="U32:V32"/>
    <mergeCell ref="C33:D33"/>
    <mergeCell ref="F33:G33"/>
    <mergeCell ref="H33:I33"/>
    <mergeCell ref="K33:L33"/>
    <mergeCell ref="M33:N33"/>
    <mergeCell ref="P33:Q33"/>
    <mergeCell ref="R33:S33"/>
    <mergeCell ref="U33:V33"/>
    <mergeCell ref="C34:D34"/>
    <mergeCell ref="F34:G34"/>
    <mergeCell ref="H34:I34"/>
    <mergeCell ref="K34:L34"/>
    <mergeCell ref="M34:N34"/>
    <mergeCell ref="P34:Q34"/>
    <mergeCell ref="R34:S34"/>
    <mergeCell ref="U34:V34"/>
  </mergeCells>
  <dataValidations count="1">
    <dataValidation type="list" allowBlank="1" showInputMessage="1" showErrorMessage="1" sqref="E4:G6 E9:G11 J9:L11 O9:Q11 T9:V11 O4:Q6 J4:L6 T4:V6">
      <formula1>$Z$3:$Z$58</formula1>
    </dataValidation>
  </dataValidations>
  <printOptions horizontalCentered="1"/>
  <pageMargins left="0.5" right="0.1968503937007874" top="0.44" bottom="0.3937007874015748" header="0.1968503937007874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9"/>
  <sheetViews>
    <sheetView showGridLines="0" zoomScalePageLayoutView="0" workbookViewId="0" topLeftCell="A1">
      <selection activeCell="A1" sqref="A1:V1"/>
    </sheetView>
  </sheetViews>
  <sheetFormatPr defaultColWidth="9.00390625" defaultRowHeight="13.5"/>
  <cols>
    <col min="1" max="1" width="10.00390625" style="6" customWidth="1"/>
    <col min="2" max="13" width="3.25390625" style="6" customWidth="1"/>
    <col min="14" max="21" width="4.875" style="6" customWidth="1"/>
    <col min="22" max="22" width="4.125" style="6" customWidth="1"/>
    <col min="23" max="29" width="9.125" style="38" customWidth="1"/>
    <col min="30" max="16384" width="9.00390625" style="38" customWidth="1"/>
  </cols>
  <sheetData>
    <row r="1" spans="1:22" ht="29.25" customHeight="1">
      <c r="A1" s="193" t="s">
        <v>359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</row>
    <row r="2" spans="1:21" ht="17.25" customHeight="1">
      <c r="A2" s="25"/>
      <c r="B2" s="191" t="s">
        <v>38</v>
      </c>
      <c r="C2" s="191"/>
      <c r="D2" s="191"/>
      <c r="E2" s="191"/>
      <c r="F2" s="26"/>
      <c r="G2" s="39" t="s">
        <v>360</v>
      </c>
      <c r="H2" s="26"/>
      <c r="I2" s="26"/>
      <c r="J2" s="26"/>
      <c r="K2" s="26"/>
      <c r="L2" s="26"/>
      <c r="M2" s="26"/>
      <c r="P2" s="194" t="s">
        <v>361</v>
      </c>
      <c r="Q2" s="194"/>
      <c r="R2" s="194"/>
      <c r="S2" s="194"/>
      <c r="T2" s="194"/>
      <c r="U2" s="194"/>
    </row>
    <row r="3" spans="1:22" s="44" customFormat="1" ht="16.5" customHeight="1">
      <c r="A3" s="54"/>
      <c r="B3" s="189" t="str">
        <f>'２次予選'!E4</f>
        <v>塩釜ＦＣ</v>
      </c>
      <c r="C3" s="189"/>
      <c r="D3" s="189"/>
      <c r="E3" s="190"/>
      <c r="F3" s="188" t="str">
        <f>'２次予選'!E5</f>
        <v>釜ＳＳＳ</v>
      </c>
      <c r="G3" s="189"/>
      <c r="H3" s="189"/>
      <c r="I3" s="190"/>
      <c r="J3" s="188" t="str">
        <f>'２次予選'!E6</f>
        <v>古城FC</v>
      </c>
      <c r="K3" s="189"/>
      <c r="L3" s="189"/>
      <c r="M3" s="190"/>
      <c r="N3" s="56" t="s">
        <v>36</v>
      </c>
      <c r="O3" s="58" t="s">
        <v>35</v>
      </c>
      <c r="P3" s="58" t="s">
        <v>34</v>
      </c>
      <c r="Q3" s="58" t="s">
        <v>33</v>
      </c>
      <c r="R3" s="59" t="s">
        <v>32</v>
      </c>
      <c r="S3" s="59" t="s">
        <v>31</v>
      </c>
      <c r="T3" s="59" t="s">
        <v>30</v>
      </c>
      <c r="U3" s="57" t="s">
        <v>29</v>
      </c>
      <c r="V3" s="60"/>
    </row>
    <row r="4" spans="1:22" s="44" customFormat="1" ht="16.5" customHeight="1">
      <c r="A4" s="59" t="str">
        <f>B3</f>
        <v>塩釜ＦＣ</v>
      </c>
      <c r="B4" s="184"/>
      <c r="C4" s="184"/>
      <c r="D4" s="184"/>
      <c r="E4" s="185"/>
      <c r="F4" s="57" t="s">
        <v>362</v>
      </c>
      <c r="G4" s="61">
        <f>'２次予選'!C31</f>
        <v>1</v>
      </c>
      <c r="H4" s="55" t="s">
        <v>37</v>
      </c>
      <c r="I4" s="56">
        <f>'２次予選'!F31</f>
        <v>0</v>
      </c>
      <c r="J4" s="57" t="s">
        <v>362</v>
      </c>
      <c r="K4" s="55">
        <f>'２次予選'!C25</f>
        <v>8</v>
      </c>
      <c r="L4" s="55" t="s">
        <v>37</v>
      </c>
      <c r="M4" s="55">
        <f>'２次予選'!F25</f>
        <v>0</v>
      </c>
      <c r="N4" s="59">
        <f>SUM((O4*3)+(P4*1))</f>
        <v>6</v>
      </c>
      <c r="O4" s="59">
        <f>COUNTIF(B4:M4,"○")</f>
        <v>2</v>
      </c>
      <c r="P4" s="59">
        <f>COUNTIF(B4:M4,"△")</f>
        <v>0</v>
      </c>
      <c r="Q4" s="59">
        <f>COUNTIF(B4:M4,"●")</f>
        <v>0</v>
      </c>
      <c r="R4" s="62">
        <f>SUM(C4,G4,K4)</f>
        <v>9</v>
      </c>
      <c r="S4" s="59">
        <f>SUM(E4,I4,M4)</f>
        <v>0</v>
      </c>
      <c r="T4" s="59">
        <f>SUM(R4-S4)</f>
        <v>9</v>
      </c>
      <c r="U4" s="63">
        <v>1</v>
      </c>
      <c r="V4" s="60"/>
    </row>
    <row r="5" spans="1:22" s="44" customFormat="1" ht="16.5" customHeight="1">
      <c r="A5" s="59" t="str">
        <f>F3</f>
        <v>釜ＳＳＳ</v>
      </c>
      <c r="B5" s="55" t="s">
        <v>363</v>
      </c>
      <c r="C5" s="55">
        <f>I4</f>
        <v>0</v>
      </c>
      <c r="D5" s="55" t="s">
        <v>37</v>
      </c>
      <c r="E5" s="56">
        <f>G4</f>
        <v>1</v>
      </c>
      <c r="F5" s="183"/>
      <c r="G5" s="184"/>
      <c r="H5" s="184"/>
      <c r="I5" s="185"/>
      <c r="J5" s="65" t="s">
        <v>365</v>
      </c>
      <c r="K5" s="66">
        <f>'２次予選'!C19</f>
        <v>0</v>
      </c>
      <c r="L5" s="66" t="s">
        <v>366</v>
      </c>
      <c r="M5" s="67">
        <f>'２次予選'!F19</f>
        <v>0</v>
      </c>
      <c r="N5" s="56">
        <f>SUM((O5*3)+(P5*1))</f>
        <v>1</v>
      </c>
      <c r="O5" s="59">
        <f>COUNTIF(B5:M5,"○")</f>
        <v>0</v>
      </c>
      <c r="P5" s="59">
        <f>COUNTIF(B5:M5,"△")</f>
        <v>1</v>
      </c>
      <c r="Q5" s="59">
        <f>COUNTIF(B5:M5,"●")</f>
        <v>1</v>
      </c>
      <c r="R5" s="62">
        <f>SUM(C5,G5,K5)</f>
        <v>0</v>
      </c>
      <c r="S5" s="59">
        <f>SUM(E5,I5,M5)</f>
        <v>1</v>
      </c>
      <c r="T5" s="59">
        <f>SUM(R5-S5)</f>
        <v>-1</v>
      </c>
      <c r="U5" s="63">
        <v>2</v>
      </c>
      <c r="V5" s="60"/>
    </row>
    <row r="6" spans="1:22" s="44" customFormat="1" ht="16.5" customHeight="1">
      <c r="A6" s="59" t="str">
        <f>J3</f>
        <v>古城FC</v>
      </c>
      <c r="B6" s="55" t="s">
        <v>367</v>
      </c>
      <c r="C6" s="55">
        <f>M4</f>
        <v>0</v>
      </c>
      <c r="D6" s="55" t="s">
        <v>366</v>
      </c>
      <c r="E6" s="56">
        <f>K4</f>
        <v>8</v>
      </c>
      <c r="F6" s="65" t="s">
        <v>365</v>
      </c>
      <c r="G6" s="66">
        <f>M5</f>
        <v>0</v>
      </c>
      <c r="H6" s="66" t="s">
        <v>366</v>
      </c>
      <c r="I6" s="67">
        <f>K5</f>
        <v>0</v>
      </c>
      <c r="J6" s="183"/>
      <c r="K6" s="184"/>
      <c r="L6" s="184"/>
      <c r="M6" s="185"/>
      <c r="N6" s="56">
        <f>SUM((O6*3)+(P6*1))</f>
        <v>1</v>
      </c>
      <c r="O6" s="59">
        <f>COUNTIF(B6:M6,"○")</f>
        <v>0</v>
      </c>
      <c r="P6" s="59">
        <f>COUNTIF(B6:M6,"△")</f>
        <v>1</v>
      </c>
      <c r="Q6" s="59">
        <f>COUNTIF(B6:M6,"●")</f>
        <v>1</v>
      </c>
      <c r="R6" s="62">
        <f>SUM(C6,G6,K6)</f>
        <v>0</v>
      </c>
      <c r="S6" s="59">
        <f>SUM(E6,I6,M6)</f>
        <v>8</v>
      </c>
      <c r="T6" s="59">
        <f>SUM(R6-S6)</f>
        <v>-8</v>
      </c>
      <c r="U6" s="63">
        <v>3</v>
      </c>
      <c r="V6" s="60"/>
    </row>
    <row r="7" spans="1:22" ht="16.5" customHeight="1">
      <c r="A7" s="68"/>
      <c r="B7" s="186"/>
      <c r="C7" s="186"/>
      <c r="D7" s="186"/>
      <c r="E7" s="186"/>
      <c r="F7" s="69"/>
      <c r="G7" s="69"/>
      <c r="H7" s="69"/>
      <c r="I7" s="69"/>
      <c r="J7" s="69"/>
      <c r="K7" s="69"/>
      <c r="L7" s="69"/>
      <c r="M7" s="69"/>
      <c r="N7" s="70">
        <f aca="true" t="shared" si="0" ref="N7:T7">SUM(N4:N6)</f>
        <v>8</v>
      </c>
      <c r="O7" s="70">
        <f t="shared" si="0"/>
        <v>2</v>
      </c>
      <c r="P7" s="70">
        <f t="shared" si="0"/>
        <v>2</v>
      </c>
      <c r="Q7" s="70">
        <f t="shared" si="0"/>
        <v>2</v>
      </c>
      <c r="R7" s="70">
        <f t="shared" si="0"/>
        <v>9</v>
      </c>
      <c r="S7" s="70">
        <f t="shared" si="0"/>
        <v>9</v>
      </c>
      <c r="T7" s="70">
        <f t="shared" si="0"/>
        <v>0</v>
      </c>
      <c r="U7" s="69"/>
      <c r="V7" s="38"/>
    </row>
    <row r="8" spans="1:22" ht="16.5" customHeight="1">
      <c r="A8" s="71"/>
      <c r="B8" s="187" t="s">
        <v>368</v>
      </c>
      <c r="C8" s="187"/>
      <c r="D8" s="187"/>
      <c r="E8" s="187"/>
      <c r="F8" s="72"/>
      <c r="G8" s="39" t="s">
        <v>360</v>
      </c>
      <c r="H8" s="72"/>
      <c r="I8" s="72"/>
      <c r="J8" s="72"/>
      <c r="K8" s="72"/>
      <c r="L8" s="72"/>
      <c r="M8" s="72"/>
      <c r="N8" s="73"/>
      <c r="O8" s="73"/>
      <c r="P8" s="73"/>
      <c r="Q8" s="73"/>
      <c r="R8" s="73"/>
      <c r="S8" s="73"/>
      <c r="T8" s="73"/>
      <c r="U8" s="72"/>
      <c r="V8" s="38"/>
    </row>
    <row r="9" spans="1:22" s="44" customFormat="1" ht="16.5" customHeight="1">
      <c r="A9" s="54"/>
      <c r="B9" s="189" t="str">
        <f>'２次予選'!E9</f>
        <v>コパFC</v>
      </c>
      <c r="C9" s="189"/>
      <c r="D9" s="189"/>
      <c r="E9" s="190"/>
      <c r="F9" s="189" t="str">
        <f>'２次予選'!E10</f>
        <v>マリソル松島</v>
      </c>
      <c r="G9" s="189"/>
      <c r="H9" s="189"/>
      <c r="I9" s="190"/>
      <c r="J9" s="189" t="str">
        <f>'２次予選'!E11</f>
        <v>愛子ＳＳＳ</v>
      </c>
      <c r="K9" s="189"/>
      <c r="L9" s="189"/>
      <c r="M9" s="190"/>
      <c r="N9" s="56" t="s">
        <v>36</v>
      </c>
      <c r="O9" s="58" t="s">
        <v>35</v>
      </c>
      <c r="P9" s="58" t="s">
        <v>34</v>
      </c>
      <c r="Q9" s="58" t="s">
        <v>33</v>
      </c>
      <c r="R9" s="59" t="s">
        <v>32</v>
      </c>
      <c r="S9" s="59" t="s">
        <v>31</v>
      </c>
      <c r="T9" s="59" t="s">
        <v>30</v>
      </c>
      <c r="U9" s="57" t="s">
        <v>29</v>
      </c>
      <c r="V9" s="60"/>
    </row>
    <row r="10" spans="1:22" s="44" customFormat="1" ht="16.5" customHeight="1">
      <c r="A10" s="59" t="str">
        <f>B9</f>
        <v>コパFC</v>
      </c>
      <c r="B10" s="184"/>
      <c r="C10" s="184"/>
      <c r="D10" s="184"/>
      <c r="E10" s="185"/>
      <c r="F10" s="57" t="s">
        <v>365</v>
      </c>
      <c r="G10" s="61">
        <f>'２次予選'!C34</f>
        <v>1</v>
      </c>
      <c r="H10" s="55" t="s">
        <v>366</v>
      </c>
      <c r="I10" s="56">
        <f>'２次予選'!F34</f>
        <v>1</v>
      </c>
      <c r="J10" s="57" t="s">
        <v>369</v>
      </c>
      <c r="K10" s="55">
        <f>'２次予選'!C28</f>
        <v>6</v>
      </c>
      <c r="L10" s="55" t="s">
        <v>366</v>
      </c>
      <c r="M10" s="55">
        <f>'２次予選'!F28</f>
        <v>1</v>
      </c>
      <c r="N10" s="59">
        <f>SUM((O10*3)+(P10*1))</f>
        <v>4</v>
      </c>
      <c r="O10" s="59">
        <f>COUNTIF(B10:M10,"○")</f>
        <v>1</v>
      </c>
      <c r="P10" s="59">
        <f>COUNTIF(B10:M10,"△")</f>
        <v>1</v>
      </c>
      <c r="Q10" s="59">
        <f>COUNTIF(B10:M10,"●")</f>
        <v>0</v>
      </c>
      <c r="R10" s="62">
        <f>SUM(C10,G10,K10)</f>
        <v>7</v>
      </c>
      <c r="S10" s="59">
        <f>SUM(E10,I10,M10)</f>
        <v>2</v>
      </c>
      <c r="T10" s="59">
        <f>SUM(R10-S10)</f>
        <v>5</v>
      </c>
      <c r="U10" s="63">
        <v>1</v>
      </c>
      <c r="V10" s="60"/>
    </row>
    <row r="11" spans="1:22" s="44" customFormat="1" ht="16.5" customHeight="1">
      <c r="A11" s="59" t="str">
        <f>F9</f>
        <v>マリソル松島</v>
      </c>
      <c r="B11" s="55" t="s">
        <v>364</v>
      </c>
      <c r="C11" s="55">
        <f>I10</f>
        <v>1</v>
      </c>
      <c r="D11" s="55" t="s">
        <v>37</v>
      </c>
      <c r="E11" s="56">
        <f>G10</f>
        <v>1</v>
      </c>
      <c r="F11" s="183"/>
      <c r="G11" s="184"/>
      <c r="H11" s="184"/>
      <c r="I11" s="185"/>
      <c r="J11" s="65" t="s">
        <v>362</v>
      </c>
      <c r="K11" s="66">
        <f>'２次予選'!C22</f>
        <v>4</v>
      </c>
      <c r="L11" s="66" t="s">
        <v>37</v>
      </c>
      <c r="M11" s="74">
        <f>'２次予選'!F22</f>
        <v>3</v>
      </c>
      <c r="N11" s="56">
        <f>SUM((O11*3)+(P11*1))</f>
        <v>4</v>
      </c>
      <c r="O11" s="59">
        <f>COUNTIF(B11:M11,"○")</f>
        <v>1</v>
      </c>
      <c r="P11" s="59">
        <f>COUNTIF(B11:M11,"△")</f>
        <v>1</v>
      </c>
      <c r="Q11" s="59">
        <f>COUNTIF(B11:M11,"●")</f>
        <v>0</v>
      </c>
      <c r="R11" s="62">
        <f>SUM(C11,G11,K11)</f>
        <v>5</v>
      </c>
      <c r="S11" s="59">
        <f>SUM(E11,I11,M11)</f>
        <v>4</v>
      </c>
      <c r="T11" s="59">
        <f>SUM(R11-S11)</f>
        <v>1</v>
      </c>
      <c r="U11" s="63">
        <v>2</v>
      </c>
      <c r="V11" s="60"/>
    </row>
    <row r="12" spans="1:22" s="44" customFormat="1" ht="16.5" customHeight="1">
      <c r="A12" s="59" t="str">
        <f>J9</f>
        <v>愛子ＳＳＳ</v>
      </c>
      <c r="B12" s="55" t="s">
        <v>363</v>
      </c>
      <c r="C12" s="55">
        <f>M10</f>
        <v>1</v>
      </c>
      <c r="D12" s="55" t="s">
        <v>37</v>
      </c>
      <c r="E12" s="56">
        <f>K10</f>
        <v>6</v>
      </c>
      <c r="F12" s="65" t="s">
        <v>363</v>
      </c>
      <c r="G12" s="66">
        <f>M11</f>
        <v>3</v>
      </c>
      <c r="H12" s="66" t="s">
        <v>37</v>
      </c>
      <c r="I12" s="67">
        <f>K11</f>
        <v>4</v>
      </c>
      <c r="J12" s="183"/>
      <c r="K12" s="184"/>
      <c r="L12" s="184"/>
      <c r="M12" s="192"/>
      <c r="N12" s="56">
        <f>SUM((O12*3)+(P12*1))</f>
        <v>0</v>
      </c>
      <c r="O12" s="59">
        <f>COUNTIF(B12:M12,"○")</f>
        <v>0</v>
      </c>
      <c r="P12" s="59">
        <f>COUNTIF(B12:M12,"△")</f>
        <v>0</v>
      </c>
      <c r="Q12" s="59">
        <f>COUNTIF(B12:M12,"●")</f>
        <v>2</v>
      </c>
      <c r="R12" s="62">
        <f>SUM(C12,G12,K12)</f>
        <v>4</v>
      </c>
      <c r="S12" s="59">
        <f>SUM(E12,I12,M12)</f>
        <v>10</v>
      </c>
      <c r="T12" s="59">
        <f>SUM(R12-S12)</f>
        <v>-6</v>
      </c>
      <c r="U12" s="63">
        <v>3</v>
      </c>
      <c r="V12" s="60"/>
    </row>
    <row r="13" spans="1:22" ht="16.5" customHeight="1">
      <c r="A13" s="68"/>
      <c r="B13" s="186"/>
      <c r="C13" s="186"/>
      <c r="D13" s="186"/>
      <c r="E13" s="186"/>
      <c r="F13" s="69"/>
      <c r="G13" s="69"/>
      <c r="H13" s="69"/>
      <c r="I13" s="69"/>
      <c r="J13" s="69"/>
      <c r="K13" s="69"/>
      <c r="L13" s="69"/>
      <c r="M13" s="69"/>
      <c r="N13" s="70">
        <f aca="true" t="shared" si="1" ref="N13:T13">SUM(N10:N12)</f>
        <v>8</v>
      </c>
      <c r="O13" s="70">
        <f t="shared" si="1"/>
        <v>2</v>
      </c>
      <c r="P13" s="70">
        <f t="shared" si="1"/>
        <v>2</v>
      </c>
      <c r="Q13" s="70">
        <f t="shared" si="1"/>
        <v>2</v>
      </c>
      <c r="R13" s="70">
        <f t="shared" si="1"/>
        <v>16</v>
      </c>
      <c r="S13" s="70">
        <f t="shared" si="1"/>
        <v>16</v>
      </c>
      <c r="T13" s="70">
        <f t="shared" si="1"/>
        <v>0</v>
      </c>
      <c r="U13" s="69"/>
      <c r="V13" s="38"/>
    </row>
    <row r="14" spans="1:22" ht="16.5" customHeight="1">
      <c r="A14" s="71"/>
      <c r="B14" s="187" t="s">
        <v>221</v>
      </c>
      <c r="C14" s="187"/>
      <c r="D14" s="187"/>
      <c r="E14" s="187"/>
      <c r="F14" s="72"/>
      <c r="G14" s="39" t="s">
        <v>370</v>
      </c>
      <c r="H14" s="72"/>
      <c r="I14" s="72"/>
      <c r="J14" s="72"/>
      <c r="K14" s="72"/>
      <c r="L14" s="72"/>
      <c r="M14" s="72"/>
      <c r="N14" s="73"/>
      <c r="O14" s="73"/>
      <c r="P14" s="73"/>
      <c r="Q14" s="73"/>
      <c r="R14" s="73"/>
      <c r="S14" s="73"/>
      <c r="T14" s="73"/>
      <c r="U14" s="72"/>
      <c r="V14" s="38"/>
    </row>
    <row r="15" spans="1:22" s="44" customFormat="1" ht="16.5" customHeight="1">
      <c r="A15" s="54"/>
      <c r="B15" s="189" t="str">
        <f>'２次予選'!J4</f>
        <v>黒松パル</v>
      </c>
      <c r="C15" s="189"/>
      <c r="D15" s="189"/>
      <c r="E15" s="190"/>
      <c r="F15" s="188" t="str">
        <f>'２次予選'!J5</f>
        <v>青山FC</v>
      </c>
      <c r="G15" s="189"/>
      <c r="H15" s="189"/>
      <c r="I15" s="190"/>
      <c r="J15" s="188" t="str">
        <f>'２次予選'!J6</f>
        <v>不二が丘</v>
      </c>
      <c r="K15" s="189"/>
      <c r="L15" s="189"/>
      <c r="M15" s="190"/>
      <c r="N15" s="56" t="s">
        <v>36</v>
      </c>
      <c r="O15" s="58" t="s">
        <v>35</v>
      </c>
      <c r="P15" s="58" t="s">
        <v>34</v>
      </c>
      <c r="Q15" s="58" t="s">
        <v>33</v>
      </c>
      <c r="R15" s="59" t="s">
        <v>32</v>
      </c>
      <c r="S15" s="59" t="s">
        <v>31</v>
      </c>
      <c r="T15" s="59" t="s">
        <v>30</v>
      </c>
      <c r="U15" s="59" t="s">
        <v>29</v>
      </c>
      <c r="V15" s="60"/>
    </row>
    <row r="16" spans="1:22" s="44" customFormat="1" ht="16.5" customHeight="1">
      <c r="A16" s="59" t="str">
        <f>B15</f>
        <v>黒松パル</v>
      </c>
      <c r="B16" s="184"/>
      <c r="C16" s="184"/>
      <c r="D16" s="184"/>
      <c r="E16" s="185"/>
      <c r="F16" s="57" t="s">
        <v>364</v>
      </c>
      <c r="G16" s="55">
        <f>'２次予選'!H31</f>
        <v>1</v>
      </c>
      <c r="H16" s="55" t="s">
        <v>37</v>
      </c>
      <c r="I16" s="56">
        <f>'２次予選'!K31</f>
        <v>1</v>
      </c>
      <c r="J16" s="57" t="s">
        <v>363</v>
      </c>
      <c r="K16" s="55">
        <f>'２次予選'!H25</f>
        <v>1</v>
      </c>
      <c r="L16" s="55" t="s">
        <v>37</v>
      </c>
      <c r="M16" s="56">
        <f>'２次予選'!K25</f>
        <v>2</v>
      </c>
      <c r="N16" s="56">
        <f>SUM((O16*3)+(P16*1))</f>
        <v>1</v>
      </c>
      <c r="O16" s="59">
        <f>COUNTIF(B16:M16,"○")</f>
        <v>0</v>
      </c>
      <c r="P16" s="59">
        <f>COUNTIF(B16:M16,"△")</f>
        <v>1</v>
      </c>
      <c r="Q16" s="59">
        <f>COUNTIF(B16:M16,"●")</f>
        <v>1</v>
      </c>
      <c r="R16" s="62">
        <f>SUM(C16,G16,K16)</f>
        <v>2</v>
      </c>
      <c r="S16" s="59">
        <f>SUM(E16,I16,M16)</f>
        <v>3</v>
      </c>
      <c r="T16" s="59">
        <f>SUM(R16-S16)</f>
        <v>-1</v>
      </c>
      <c r="U16" s="63">
        <v>2</v>
      </c>
      <c r="V16" s="60"/>
    </row>
    <row r="17" spans="1:22" s="44" customFormat="1" ht="16.5" customHeight="1">
      <c r="A17" s="59" t="str">
        <f>F15</f>
        <v>青山FC</v>
      </c>
      <c r="B17" s="55" t="s">
        <v>364</v>
      </c>
      <c r="C17" s="55">
        <f>I16</f>
        <v>1</v>
      </c>
      <c r="D17" s="55" t="s">
        <v>37</v>
      </c>
      <c r="E17" s="56">
        <f>G16</f>
        <v>1</v>
      </c>
      <c r="F17" s="183"/>
      <c r="G17" s="184"/>
      <c r="H17" s="184"/>
      <c r="I17" s="185"/>
      <c r="J17" s="65" t="s">
        <v>363</v>
      </c>
      <c r="K17" s="66">
        <f>'２次予選'!H19</f>
        <v>1</v>
      </c>
      <c r="L17" s="66" t="s">
        <v>37</v>
      </c>
      <c r="M17" s="67">
        <f>'２次予選'!K19</f>
        <v>2</v>
      </c>
      <c r="N17" s="56">
        <f>SUM((O17*3)+(P17*1))</f>
        <v>1</v>
      </c>
      <c r="O17" s="59">
        <f>COUNTIF(B17:M17,"○")</f>
        <v>0</v>
      </c>
      <c r="P17" s="59">
        <f>COUNTIF(B17:M17,"△")</f>
        <v>1</v>
      </c>
      <c r="Q17" s="59">
        <f>COUNTIF(B17:M17,"●")</f>
        <v>1</v>
      </c>
      <c r="R17" s="62">
        <f>SUM(C17,G17,K17)</f>
        <v>2</v>
      </c>
      <c r="S17" s="59">
        <f>SUM(E17,I17,M17)</f>
        <v>3</v>
      </c>
      <c r="T17" s="59">
        <f>SUM(R17-S17)</f>
        <v>-1</v>
      </c>
      <c r="U17" s="63">
        <v>2</v>
      </c>
      <c r="V17" s="60"/>
    </row>
    <row r="18" spans="1:22" s="44" customFormat="1" ht="16.5" customHeight="1">
      <c r="A18" s="59" t="str">
        <f>J15</f>
        <v>不二が丘</v>
      </c>
      <c r="B18" s="55" t="s">
        <v>362</v>
      </c>
      <c r="C18" s="55">
        <f>M16</f>
        <v>2</v>
      </c>
      <c r="D18" s="55" t="s">
        <v>37</v>
      </c>
      <c r="E18" s="56">
        <f>K16</f>
        <v>1</v>
      </c>
      <c r="F18" s="65" t="s">
        <v>362</v>
      </c>
      <c r="G18" s="66">
        <f>M17</f>
        <v>2</v>
      </c>
      <c r="H18" s="66" t="s">
        <v>37</v>
      </c>
      <c r="I18" s="67">
        <f>K17</f>
        <v>1</v>
      </c>
      <c r="J18" s="183"/>
      <c r="K18" s="184"/>
      <c r="L18" s="184"/>
      <c r="M18" s="185"/>
      <c r="N18" s="56">
        <f>SUM((O18*3)+(P18*1))</f>
        <v>6</v>
      </c>
      <c r="O18" s="59">
        <f>COUNTIF(B18:M18,"○")</f>
        <v>2</v>
      </c>
      <c r="P18" s="59">
        <f>COUNTIF(B18:M18,"△")</f>
        <v>0</v>
      </c>
      <c r="Q18" s="59">
        <f>COUNTIF(B18:M18,"●")</f>
        <v>0</v>
      </c>
      <c r="R18" s="62">
        <f>SUM(C18,G18,K18)</f>
        <v>4</v>
      </c>
      <c r="S18" s="59">
        <f>SUM(E18,I18,M18)</f>
        <v>2</v>
      </c>
      <c r="T18" s="59">
        <f>SUM(R18-S18)</f>
        <v>2</v>
      </c>
      <c r="U18" s="63">
        <v>1</v>
      </c>
      <c r="V18" s="60"/>
    </row>
    <row r="19" spans="1:22" ht="16.5" customHeight="1">
      <c r="A19" s="68"/>
      <c r="B19" s="186"/>
      <c r="C19" s="186"/>
      <c r="D19" s="186"/>
      <c r="E19" s="186"/>
      <c r="F19" s="69"/>
      <c r="G19" s="69"/>
      <c r="H19" s="69"/>
      <c r="I19" s="69"/>
      <c r="J19" s="69"/>
      <c r="K19" s="69"/>
      <c r="L19" s="69"/>
      <c r="M19" s="69"/>
      <c r="N19" s="70">
        <f aca="true" t="shared" si="2" ref="N19:T19">SUM(N16:N18)</f>
        <v>8</v>
      </c>
      <c r="O19" s="70">
        <f t="shared" si="2"/>
        <v>2</v>
      </c>
      <c r="P19" s="70">
        <f t="shared" si="2"/>
        <v>2</v>
      </c>
      <c r="Q19" s="70">
        <f t="shared" si="2"/>
        <v>2</v>
      </c>
      <c r="R19" s="70">
        <f t="shared" si="2"/>
        <v>8</v>
      </c>
      <c r="S19" s="70">
        <f t="shared" si="2"/>
        <v>8</v>
      </c>
      <c r="T19" s="70">
        <f t="shared" si="2"/>
        <v>0</v>
      </c>
      <c r="U19" s="69"/>
      <c r="V19" s="38"/>
    </row>
    <row r="20" spans="1:22" ht="16.5" customHeight="1">
      <c r="A20" s="71"/>
      <c r="B20" s="187" t="s">
        <v>222</v>
      </c>
      <c r="C20" s="187"/>
      <c r="D20" s="187"/>
      <c r="E20" s="187"/>
      <c r="F20" s="72"/>
      <c r="G20" s="39" t="s">
        <v>370</v>
      </c>
      <c r="H20" s="72"/>
      <c r="I20" s="72"/>
      <c r="J20" s="72"/>
      <c r="K20" s="72"/>
      <c r="L20" s="72"/>
      <c r="M20" s="72"/>
      <c r="N20" s="73"/>
      <c r="O20" s="73"/>
      <c r="P20" s="73"/>
      <c r="Q20" s="73"/>
      <c r="R20" s="73"/>
      <c r="S20" s="73"/>
      <c r="T20" s="73"/>
      <c r="U20" s="72"/>
      <c r="V20" s="38"/>
    </row>
    <row r="21" spans="1:22" s="44" customFormat="1" ht="16.5" customHeight="1">
      <c r="A21" s="54"/>
      <c r="B21" s="189" t="str">
        <f>'２次予選'!J9</f>
        <v>石巻ＦＣ</v>
      </c>
      <c r="C21" s="189"/>
      <c r="D21" s="189"/>
      <c r="E21" s="190"/>
      <c r="F21" s="189" t="str">
        <f>'２次予選'!J10</f>
        <v>YMCA</v>
      </c>
      <c r="G21" s="189"/>
      <c r="H21" s="189"/>
      <c r="I21" s="190"/>
      <c r="J21" s="189" t="str">
        <f>'２次予選'!J11</f>
        <v>増田FC</v>
      </c>
      <c r="K21" s="189"/>
      <c r="L21" s="189"/>
      <c r="M21" s="190"/>
      <c r="N21" s="56" t="s">
        <v>36</v>
      </c>
      <c r="O21" s="58" t="s">
        <v>35</v>
      </c>
      <c r="P21" s="58" t="s">
        <v>34</v>
      </c>
      <c r="Q21" s="58" t="s">
        <v>33</v>
      </c>
      <c r="R21" s="59" t="s">
        <v>32</v>
      </c>
      <c r="S21" s="59" t="s">
        <v>31</v>
      </c>
      <c r="T21" s="59" t="s">
        <v>30</v>
      </c>
      <c r="U21" s="59" t="s">
        <v>29</v>
      </c>
      <c r="V21" s="60"/>
    </row>
    <row r="22" spans="1:22" s="44" customFormat="1" ht="16.5" customHeight="1">
      <c r="A22" s="59" t="str">
        <f>B21</f>
        <v>石巻ＦＣ</v>
      </c>
      <c r="B22" s="184"/>
      <c r="C22" s="184"/>
      <c r="D22" s="184"/>
      <c r="E22" s="185"/>
      <c r="F22" s="57" t="s">
        <v>363</v>
      </c>
      <c r="G22" s="55">
        <f>'２次予選'!H34</f>
        <v>0</v>
      </c>
      <c r="H22" s="55" t="s">
        <v>37</v>
      </c>
      <c r="I22" s="56">
        <f>'２次予選'!K34</f>
        <v>4</v>
      </c>
      <c r="J22" s="57" t="s">
        <v>362</v>
      </c>
      <c r="K22" s="55">
        <f>'２次予選'!H28</f>
        <v>3</v>
      </c>
      <c r="L22" s="55" t="s">
        <v>37</v>
      </c>
      <c r="M22" s="56">
        <f>'２次予選'!K28</f>
        <v>2</v>
      </c>
      <c r="N22" s="56">
        <f>SUM((O22*3)+(P22*1))</f>
        <v>3</v>
      </c>
      <c r="O22" s="59">
        <f>COUNTIF(B22:M22,"○")</f>
        <v>1</v>
      </c>
      <c r="P22" s="59">
        <f>COUNTIF(B22:M22,"△")</f>
        <v>0</v>
      </c>
      <c r="Q22" s="59">
        <f>COUNTIF(B22:M22,"●")</f>
        <v>1</v>
      </c>
      <c r="R22" s="62">
        <f>SUM(C22,G22,K22)</f>
        <v>3</v>
      </c>
      <c r="S22" s="59">
        <f>SUM(E22,I22,M22)</f>
        <v>6</v>
      </c>
      <c r="T22" s="59">
        <f>SUM(R22-S22)</f>
        <v>-3</v>
      </c>
      <c r="U22" s="63">
        <v>2</v>
      </c>
      <c r="V22" s="60"/>
    </row>
    <row r="23" spans="1:22" s="44" customFormat="1" ht="16.5" customHeight="1">
      <c r="A23" s="59" t="str">
        <f>F21</f>
        <v>YMCA</v>
      </c>
      <c r="B23" s="55" t="s">
        <v>362</v>
      </c>
      <c r="C23" s="55">
        <f>I22</f>
        <v>4</v>
      </c>
      <c r="D23" s="55" t="s">
        <v>37</v>
      </c>
      <c r="E23" s="56">
        <f>G22</f>
        <v>0</v>
      </c>
      <c r="F23" s="183"/>
      <c r="G23" s="184"/>
      <c r="H23" s="184"/>
      <c r="I23" s="185"/>
      <c r="J23" s="65" t="s">
        <v>362</v>
      </c>
      <c r="K23" s="66">
        <f>'２次予選'!H22</f>
        <v>4</v>
      </c>
      <c r="L23" s="66" t="s">
        <v>37</v>
      </c>
      <c r="M23" s="67">
        <f>'２次予選'!K22</f>
        <v>1</v>
      </c>
      <c r="N23" s="56">
        <f>SUM((O23*3)+(P23*1))</f>
        <v>6</v>
      </c>
      <c r="O23" s="59">
        <f>COUNTIF(B23:M23,"○")</f>
        <v>2</v>
      </c>
      <c r="P23" s="59">
        <f>COUNTIF(B23:M23,"△")</f>
        <v>0</v>
      </c>
      <c r="Q23" s="59">
        <f>COUNTIF(B23:M23,"●")</f>
        <v>0</v>
      </c>
      <c r="R23" s="62">
        <f>SUM(C23,G23,K23)</f>
        <v>8</v>
      </c>
      <c r="S23" s="59">
        <f>SUM(E23,I23,M23)</f>
        <v>1</v>
      </c>
      <c r="T23" s="59">
        <f>SUM(R23-S23)</f>
        <v>7</v>
      </c>
      <c r="U23" s="63">
        <v>1</v>
      </c>
      <c r="V23" s="60"/>
    </row>
    <row r="24" spans="1:22" s="44" customFormat="1" ht="16.5" customHeight="1">
      <c r="A24" s="59" t="str">
        <f>J21</f>
        <v>増田FC</v>
      </c>
      <c r="B24" s="55" t="s">
        <v>363</v>
      </c>
      <c r="C24" s="55">
        <f>M22</f>
        <v>2</v>
      </c>
      <c r="D24" s="55" t="s">
        <v>37</v>
      </c>
      <c r="E24" s="56">
        <f>K22</f>
        <v>3</v>
      </c>
      <c r="F24" s="65" t="s">
        <v>363</v>
      </c>
      <c r="G24" s="66">
        <f>M23</f>
        <v>1</v>
      </c>
      <c r="H24" s="66" t="s">
        <v>37</v>
      </c>
      <c r="I24" s="67">
        <f>K23</f>
        <v>4</v>
      </c>
      <c r="J24" s="183"/>
      <c r="K24" s="184"/>
      <c r="L24" s="184"/>
      <c r="M24" s="185"/>
      <c r="N24" s="56">
        <f>SUM((O24*3)+(P24*1))</f>
        <v>0</v>
      </c>
      <c r="O24" s="59">
        <f>COUNTIF(B24:M24,"○")</f>
        <v>0</v>
      </c>
      <c r="P24" s="59">
        <f>COUNTIF(B24:M24,"△")</f>
        <v>0</v>
      </c>
      <c r="Q24" s="59">
        <f>COUNTIF(B24:M24,"●")</f>
        <v>2</v>
      </c>
      <c r="R24" s="62">
        <f>SUM(C24,G24,K24)</f>
        <v>3</v>
      </c>
      <c r="S24" s="59">
        <f>SUM(E24,I24,M24)</f>
        <v>7</v>
      </c>
      <c r="T24" s="59">
        <f>SUM(R24-S24)</f>
        <v>-4</v>
      </c>
      <c r="U24" s="63">
        <v>3</v>
      </c>
      <c r="V24" s="60"/>
    </row>
    <row r="25" spans="1:22" ht="16.5" customHeight="1">
      <c r="A25" s="68"/>
      <c r="B25" s="186"/>
      <c r="C25" s="186"/>
      <c r="D25" s="186"/>
      <c r="E25" s="186"/>
      <c r="F25" s="69"/>
      <c r="G25" s="69"/>
      <c r="H25" s="69"/>
      <c r="I25" s="69"/>
      <c r="J25" s="69"/>
      <c r="K25" s="69"/>
      <c r="L25" s="69"/>
      <c r="M25" s="69"/>
      <c r="N25" s="70">
        <f aca="true" t="shared" si="3" ref="N25:T25">SUM(N22:N24)</f>
        <v>9</v>
      </c>
      <c r="O25" s="70">
        <f t="shared" si="3"/>
        <v>3</v>
      </c>
      <c r="P25" s="70">
        <f t="shared" si="3"/>
        <v>0</v>
      </c>
      <c r="Q25" s="70">
        <f t="shared" si="3"/>
        <v>3</v>
      </c>
      <c r="R25" s="70">
        <f t="shared" si="3"/>
        <v>14</v>
      </c>
      <c r="S25" s="70">
        <f t="shared" si="3"/>
        <v>14</v>
      </c>
      <c r="T25" s="70">
        <f t="shared" si="3"/>
        <v>0</v>
      </c>
      <c r="U25" s="69"/>
      <c r="V25" s="38"/>
    </row>
    <row r="26" spans="1:22" ht="16.5" customHeight="1">
      <c r="A26" s="75"/>
      <c r="B26" s="191" t="s">
        <v>129</v>
      </c>
      <c r="C26" s="191"/>
      <c r="D26" s="191"/>
      <c r="E26" s="191"/>
      <c r="F26" s="53"/>
      <c r="G26" s="39" t="s">
        <v>371</v>
      </c>
      <c r="H26" s="53"/>
      <c r="I26" s="53"/>
      <c r="J26" s="53"/>
      <c r="K26" s="53"/>
      <c r="L26" s="53"/>
      <c r="M26" s="53"/>
      <c r="N26" s="76"/>
      <c r="O26" s="76"/>
      <c r="P26" s="76"/>
      <c r="Q26" s="76"/>
      <c r="R26" s="76"/>
      <c r="S26" s="76"/>
      <c r="T26" s="76"/>
      <c r="U26" s="53"/>
      <c r="V26" s="38"/>
    </row>
    <row r="27" spans="1:22" ht="16.5" customHeight="1">
      <c r="A27" s="64"/>
      <c r="B27" s="188" t="str">
        <f>'２次予選'!O4</f>
        <v>多賀城ＦＣ</v>
      </c>
      <c r="C27" s="189"/>
      <c r="D27" s="189"/>
      <c r="E27" s="190"/>
      <c r="F27" s="189" t="str">
        <f>'２次予選'!O5</f>
        <v>デュオFC</v>
      </c>
      <c r="G27" s="189"/>
      <c r="H27" s="189"/>
      <c r="I27" s="190"/>
      <c r="J27" s="189" t="str">
        <f>'２次予選'!O6</f>
        <v>大野田</v>
      </c>
      <c r="K27" s="189"/>
      <c r="L27" s="189"/>
      <c r="M27" s="190"/>
      <c r="N27" s="56" t="s">
        <v>36</v>
      </c>
      <c r="O27" s="58" t="s">
        <v>35</v>
      </c>
      <c r="P27" s="58" t="s">
        <v>34</v>
      </c>
      <c r="Q27" s="58" t="s">
        <v>33</v>
      </c>
      <c r="R27" s="59" t="s">
        <v>32</v>
      </c>
      <c r="S27" s="59" t="s">
        <v>31</v>
      </c>
      <c r="T27" s="57" t="s">
        <v>30</v>
      </c>
      <c r="U27" s="59" t="s">
        <v>29</v>
      </c>
      <c r="V27" s="38"/>
    </row>
    <row r="28" spans="1:22" ht="16.5" customHeight="1">
      <c r="A28" s="57" t="str">
        <f>B27</f>
        <v>多賀城ＦＣ</v>
      </c>
      <c r="B28" s="183"/>
      <c r="C28" s="184"/>
      <c r="D28" s="184"/>
      <c r="E28" s="185"/>
      <c r="F28" s="57" t="s">
        <v>364</v>
      </c>
      <c r="G28" s="61">
        <f>'２次予選'!M31</f>
        <v>1</v>
      </c>
      <c r="H28" s="55" t="s">
        <v>37</v>
      </c>
      <c r="I28" s="56">
        <f>'２次予選'!P31</f>
        <v>1</v>
      </c>
      <c r="J28" s="57" t="s">
        <v>362</v>
      </c>
      <c r="K28" s="61">
        <f>'２次予選'!M25</f>
        <v>9</v>
      </c>
      <c r="L28" s="55" t="s">
        <v>372</v>
      </c>
      <c r="M28" s="56">
        <f>'２次予選'!P25</f>
        <v>1</v>
      </c>
      <c r="N28" s="56">
        <f>SUM((O28*3)+(P28*1))</f>
        <v>4</v>
      </c>
      <c r="O28" s="59">
        <f>COUNTIF(B28:M28,"○")</f>
        <v>1</v>
      </c>
      <c r="P28" s="59">
        <f>COUNTIF(B28:M28,"△")</f>
        <v>1</v>
      </c>
      <c r="Q28" s="59">
        <f>COUNTIF(B28:M28,"●")</f>
        <v>0</v>
      </c>
      <c r="R28" s="62">
        <f>SUM(C28,G28,K28)</f>
        <v>10</v>
      </c>
      <c r="S28" s="59">
        <f>SUM(E28,I28,M28)</f>
        <v>2</v>
      </c>
      <c r="T28" s="59">
        <f>SUM(R28-S28)</f>
        <v>8</v>
      </c>
      <c r="U28" s="77">
        <v>1</v>
      </c>
      <c r="V28" s="38"/>
    </row>
    <row r="29" spans="1:22" s="45" customFormat="1" ht="16.5" customHeight="1">
      <c r="A29" s="57" t="str">
        <f>F27</f>
        <v>デュオFC</v>
      </c>
      <c r="B29" s="57" t="s">
        <v>373</v>
      </c>
      <c r="C29" s="55">
        <f>I28</f>
        <v>1</v>
      </c>
      <c r="D29" s="55" t="s">
        <v>374</v>
      </c>
      <c r="E29" s="56">
        <f>G28</f>
        <v>1</v>
      </c>
      <c r="F29" s="183"/>
      <c r="G29" s="184"/>
      <c r="H29" s="184"/>
      <c r="I29" s="185"/>
      <c r="J29" s="65" t="s">
        <v>375</v>
      </c>
      <c r="K29" s="61">
        <f>'２次予選'!M19</f>
        <v>1</v>
      </c>
      <c r="L29" s="55" t="s">
        <v>372</v>
      </c>
      <c r="M29" s="56">
        <f>'２次予選'!P19</f>
        <v>3</v>
      </c>
      <c r="N29" s="56">
        <f>SUM((O29*3)+(P29*1))</f>
        <v>1</v>
      </c>
      <c r="O29" s="59">
        <f>COUNTIF(B29:M29,"○")</f>
        <v>0</v>
      </c>
      <c r="P29" s="59">
        <f>COUNTIF(B29:M29,"△")</f>
        <v>1</v>
      </c>
      <c r="Q29" s="59">
        <f>COUNTIF(B29:M29,"●")</f>
        <v>1</v>
      </c>
      <c r="R29" s="62">
        <f>SUM(C29,G29,K29)</f>
        <v>2</v>
      </c>
      <c r="S29" s="59">
        <f>SUM(E29,I29,M29)</f>
        <v>4</v>
      </c>
      <c r="T29" s="59">
        <f>SUM(R29-S29)</f>
        <v>-2</v>
      </c>
      <c r="U29" s="77">
        <v>3</v>
      </c>
      <c r="V29" s="20"/>
    </row>
    <row r="30" spans="1:22" s="45" customFormat="1" ht="16.5" customHeight="1">
      <c r="A30" s="57" t="str">
        <f>J27</f>
        <v>大野田</v>
      </c>
      <c r="B30" s="57" t="s">
        <v>375</v>
      </c>
      <c r="C30" s="55">
        <f>M28</f>
        <v>1</v>
      </c>
      <c r="D30" s="55" t="s">
        <v>372</v>
      </c>
      <c r="E30" s="56">
        <f>K28</f>
        <v>9</v>
      </c>
      <c r="F30" s="65" t="s">
        <v>376</v>
      </c>
      <c r="G30" s="66">
        <f>M29</f>
        <v>3</v>
      </c>
      <c r="H30" s="66" t="s">
        <v>377</v>
      </c>
      <c r="I30" s="67">
        <f>K29</f>
        <v>1</v>
      </c>
      <c r="J30" s="183"/>
      <c r="K30" s="184"/>
      <c r="L30" s="184"/>
      <c r="M30" s="185"/>
      <c r="N30" s="56">
        <f>SUM((O30*3)+(P30*1))</f>
        <v>3</v>
      </c>
      <c r="O30" s="59">
        <f>COUNTIF(B30:M30,"○")</f>
        <v>1</v>
      </c>
      <c r="P30" s="59">
        <f>COUNTIF(B30:M30,"△")</f>
        <v>0</v>
      </c>
      <c r="Q30" s="59">
        <f>COUNTIF(B30:M30,"●")</f>
        <v>1</v>
      </c>
      <c r="R30" s="62">
        <f>SUM(C30,G30,K30)</f>
        <v>4</v>
      </c>
      <c r="S30" s="59">
        <f>SUM(E30,I30,M30)</f>
        <v>10</v>
      </c>
      <c r="T30" s="59">
        <f>SUM(R30-S30)</f>
        <v>-6</v>
      </c>
      <c r="U30" s="77">
        <v>2</v>
      </c>
      <c r="V30" s="20"/>
    </row>
    <row r="31" spans="1:21" ht="16.5" customHeight="1">
      <c r="A31" s="68"/>
      <c r="B31" s="186"/>
      <c r="C31" s="186"/>
      <c r="D31" s="186"/>
      <c r="E31" s="186"/>
      <c r="F31" s="69"/>
      <c r="G31" s="69"/>
      <c r="H31" s="69"/>
      <c r="I31" s="69"/>
      <c r="J31" s="69"/>
      <c r="K31" s="69"/>
      <c r="L31" s="69"/>
      <c r="M31" s="69"/>
      <c r="N31" s="70">
        <f aca="true" t="shared" si="4" ref="N31:T31">SUM(N28:N30)</f>
        <v>8</v>
      </c>
      <c r="O31" s="70">
        <f t="shared" si="4"/>
        <v>2</v>
      </c>
      <c r="P31" s="70">
        <f t="shared" si="4"/>
        <v>2</v>
      </c>
      <c r="Q31" s="70">
        <f t="shared" si="4"/>
        <v>2</v>
      </c>
      <c r="R31" s="70">
        <f t="shared" si="4"/>
        <v>16</v>
      </c>
      <c r="S31" s="70">
        <f t="shared" si="4"/>
        <v>16</v>
      </c>
      <c r="T31" s="70">
        <f t="shared" si="4"/>
        <v>0</v>
      </c>
      <c r="U31" s="69"/>
    </row>
    <row r="32" spans="1:21" ht="16.5" customHeight="1">
      <c r="A32" s="71"/>
      <c r="B32" s="187" t="s">
        <v>378</v>
      </c>
      <c r="C32" s="187"/>
      <c r="D32" s="187"/>
      <c r="E32" s="187"/>
      <c r="F32" s="72"/>
      <c r="G32" s="39" t="s">
        <v>371</v>
      </c>
      <c r="H32" s="72"/>
      <c r="I32" s="72"/>
      <c r="J32" s="72"/>
      <c r="K32" s="72"/>
      <c r="L32" s="72"/>
      <c r="M32" s="72"/>
      <c r="N32" s="73"/>
      <c r="O32" s="73"/>
      <c r="P32" s="73"/>
      <c r="Q32" s="73"/>
      <c r="R32" s="73"/>
      <c r="S32" s="73"/>
      <c r="T32" s="73"/>
      <c r="U32" s="72"/>
    </row>
    <row r="33" spans="1:21" ht="16.5" customHeight="1">
      <c r="A33" s="64"/>
      <c r="B33" s="188" t="str">
        <f>'２次予選'!O9</f>
        <v>セレスタ</v>
      </c>
      <c r="C33" s="189"/>
      <c r="D33" s="189"/>
      <c r="E33" s="190"/>
      <c r="F33" s="189" t="str">
        <f>'２次予選'!O10</f>
        <v>鹿折FC</v>
      </c>
      <c r="G33" s="189"/>
      <c r="H33" s="189"/>
      <c r="I33" s="190"/>
      <c r="J33" s="189" t="str">
        <f>'２次予選'!O11</f>
        <v>北六ＳＳＳ</v>
      </c>
      <c r="K33" s="189"/>
      <c r="L33" s="189"/>
      <c r="M33" s="190"/>
      <c r="N33" s="56" t="s">
        <v>36</v>
      </c>
      <c r="O33" s="58" t="s">
        <v>35</v>
      </c>
      <c r="P33" s="58" t="s">
        <v>34</v>
      </c>
      <c r="Q33" s="58" t="s">
        <v>33</v>
      </c>
      <c r="R33" s="59" t="s">
        <v>32</v>
      </c>
      <c r="S33" s="59" t="s">
        <v>31</v>
      </c>
      <c r="T33" s="57" t="s">
        <v>30</v>
      </c>
      <c r="U33" s="59" t="s">
        <v>29</v>
      </c>
    </row>
    <row r="34" spans="1:21" ht="16.5" customHeight="1">
      <c r="A34" s="57" t="str">
        <f>B33</f>
        <v>セレスタ</v>
      </c>
      <c r="B34" s="183"/>
      <c r="C34" s="184"/>
      <c r="D34" s="184"/>
      <c r="E34" s="185"/>
      <c r="F34" s="57" t="s">
        <v>379</v>
      </c>
      <c r="G34" s="61">
        <f>'２次予選'!M34</f>
        <v>2</v>
      </c>
      <c r="H34" s="55" t="s">
        <v>37</v>
      </c>
      <c r="I34" s="56">
        <f>'２次予選'!P34</f>
        <v>1</v>
      </c>
      <c r="J34" s="57" t="s">
        <v>380</v>
      </c>
      <c r="K34" s="61">
        <f>'２次予選'!M28</f>
        <v>0</v>
      </c>
      <c r="L34" s="55" t="s">
        <v>381</v>
      </c>
      <c r="M34" s="56">
        <f>'２次予選'!P28</f>
        <v>1</v>
      </c>
      <c r="N34" s="56">
        <f>SUM((O34*3)+(P34*1))</f>
        <v>3</v>
      </c>
      <c r="O34" s="59">
        <f>COUNTIF(B34:M34,"○")</f>
        <v>1</v>
      </c>
      <c r="P34" s="59">
        <f>COUNTIF(B34:M34,"△")</f>
        <v>0</v>
      </c>
      <c r="Q34" s="59">
        <f>COUNTIF(B34:M34,"●")</f>
        <v>1</v>
      </c>
      <c r="R34" s="62">
        <f>SUM(C34,G34,K34)</f>
        <v>2</v>
      </c>
      <c r="S34" s="59">
        <f>SUM(E34,I34,M34)</f>
        <v>2</v>
      </c>
      <c r="T34" s="59">
        <f>SUM(R34-S34)</f>
        <v>0</v>
      </c>
      <c r="U34" s="77">
        <v>2</v>
      </c>
    </row>
    <row r="35" spans="1:21" ht="16.5" customHeight="1">
      <c r="A35" s="57" t="str">
        <f>F33</f>
        <v>鹿折FC</v>
      </c>
      <c r="B35" s="57" t="s">
        <v>380</v>
      </c>
      <c r="C35" s="55">
        <f>I34</f>
        <v>1</v>
      </c>
      <c r="D35" s="55" t="s">
        <v>37</v>
      </c>
      <c r="E35" s="56">
        <f>G34</f>
        <v>2</v>
      </c>
      <c r="F35" s="183"/>
      <c r="G35" s="184"/>
      <c r="H35" s="184"/>
      <c r="I35" s="185"/>
      <c r="J35" s="65" t="s">
        <v>363</v>
      </c>
      <c r="K35" s="61">
        <f>'２次予選'!M22</f>
        <v>2</v>
      </c>
      <c r="L35" s="55" t="s">
        <v>37</v>
      </c>
      <c r="M35" s="56">
        <f>'２次予選'!P22</f>
        <v>4</v>
      </c>
      <c r="N35" s="56">
        <f>SUM((O35*3)+(P35*1))</f>
        <v>0</v>
      </c>
      <c r="O35" s="59">
        <f>COUNTIF(B35:M35,"○")</f>
        <v>0</v>
      </c>
      <c r="P35" s="59">
        <f>COUNTIF(B35:M35,"△")</f>
        <v>0</v>
      </c>
      <c r="Q35" s="59">
        <f>COUNTIF(B35:M35,"●")</f>
        <v>2</v>
      </c>
      <c r="R35" s="62">
        <f>SUM(C35,G35,K35)</f>
        <v>3</v>
      </c>
      <c r="S35" s="59">
        <f>SUM(E35,I35,M35)</f>
        <v>6</v>
      </c>
      <c r="T35" s="59">
        <f>SUM(R35-S35)</f>
        <v>-3</v>
      </c>
      <c r="U35" s="77">
        <v>3</v>
      </c>
    </row>
    <row r="36" spans="1:21" ht="16.5" customHeight="1">
      <c r="A36" s="57" t="str">
        <f>J33</f>
        <v>北六ＳＳＳ</v>
      </c>
      <c r="B36" s="57" t="s">
        <v>362</v>
      </c>
      <c r="C36" s="55">
        <f>M34</f>
        <v>1</v>
      </c>
      <c r="D36" s="55" t="s">
        <v>381</v>
      </c>
      <c r="E36" s="56">
        <f>K34</f>
        <v>0</v>
      </c>
      <c r="F36" s="65" t="s">
        <v>362</v>
      </c>
      <c r="G36" s="66">
        <f>M35</f>
        <v>4</v>
      </c>
      <c r="H36" s="66" t="s">
        <v>37</v>
      </c>
      <c r="I36" s="67">
        <f>K35</f>
        <v>2</v>
      </c>
      <c r="J36" s="183"/>
      <c r="K36" s="184"/>
      <c r="L36" s="184"/>
      <c r="M36" s="185"/>
      <c r="N36" s="56">
        <f>SUM((O36*3)+(P36*1))</f>
        <v>6</v>
      </c>
      <c r="O36" s="59">
        <f>COUNTIF(B36:M36,"○")</f>
        <v>2</v>
      </c>
      <c r="P36" s="59">
        <f>COUNTIF(B36:M36,"△")</f>
        <v>0</v>
      </c>
      <c r="Q36" s="59">
        <f>COUNTIF(B36:M36,"●")</f>
        <v>0</v>
      </c>
      <c r="R36" s="62">
        <f>SUM(C36,G36,K36)</f>
        <v>5</v>
      </c>
      <c r="S36" s="59">
        <f>SUM(E36,I36,M36)</f>
        <v>2</v>
      </c>
      <c r="T36" s="59">
        <f>SUM(R36-S36)</f>
        <v>3</v>
      </c>
      <c r="U36" s="77">
        <v>1</v>
      </c>
    </row>
    <row r="37" spans="1:21" ht="16.5" customHeight="1">
      <c r="A37" s="68"/>
      <c r="B37" s="186"/>
      <c r="C37" s="186"/>
      <c r="D37" s="186"/>
      <c r="E37" s="186"/>
      <c r="F37" s="69"/>
      <c r="G37" s="69"/>
      <c r="H37" s="69"/>
      <c r="I37" s="69"/>
      <c r="J37" s="69"/>
      <c r="K37" s="69"/>
      <c r="L37" s="69"/>
      <c r="M37" s="69"/>
      <c r="N37" s="70">
        <f aca="true" t="shared" si="5" ref="N37:T37">SUM(N34:N36)</f>
        <v>9</v>
      </c>
      <c r="O37" s="70">
        <f t="shared" si="5"/>
        <v>3</v>
      </c>
      <c r="P37" s="70">
        <f t="shared" si="5"/>
        <v>0</v>
      </c>
      <c r="Q37" s="70">
        <f t="shared" si="5"/>
        <v>3</v>
      </c>
      <c r="R37" s="70">
        <f t="shared" si="5"/>
        <v>10</v>
      </c>
      <c r="S37" s="70">
        <f t="shared" si="5"/>
        <v>10</v>
      </c>
      <c r="T37" s="70">
        <f t="shared" si="5"/>
        <v>0</v>
      </c>
      <c r="U37" s="69"/>
    </row>
    <row r="38" spans="1:21" ht="16.5" customHeight="1">
      <c r="A38" s="71"/>
      <c r="B38" s="187" t="s">
        <v>131</v>
      </c>
      <c r="C38" s="187"/>
      <c r="D38" s="187"/>
      <c r="E38" s="187"/>
      <c r="F38" s="72"/>
      <c r="G38" s="39" t="s">
        <v>382</v>
      </c>
      <c r="H38" s="72"/>
      <c r="I38" s="72"/>
      <c r="J38" s="72"/>
      <c r="K38" s="72"/>
      <c r="L38" s="72"/>
      <c r="M38" s="72"/>
      <c r="N38" s="73"/>
      <c r="O38" s="73"/>
      <c r="P38" s="73"/>
      <c r="Q38" s="73"/>
      <c r="R38" s="73"/>
      <c r="S38" s="73"/>
      <c r="T38" s="73"/>
      <c r="U38" s="72"/>
    </row>
    <row r="39" spans="1:21" ht="16.5" customHeight="1">
      <c r="A39" s="64"/>
      <c r="B39" s="188" t="str">
        <f>'２次予選'!T4</f>
        <v>ジュニオール</v>
      </c>
      <c r="C39" s="189"/>
      <c r="D39" s="189"/>
      <c r="E39" s="190"/>
      <c r="F39" s="188" t="str">
        <f>'２次予選'!T5</f>
        <v>FC中山</v>
      </c>
      <c r="G39" s="189"/>
      <c r="H39" s="189"/>
      <c r="I39" s="190"/>
      <c r="J39" s="188" t="str">
        <f>'２次予選'!T6</f>
        <v>アバンSC</v>
      </c>
      <c r="K39" s="189"/>
      <c r="L39" s="189"/>
      <c r="M39" s="190"/>
      <c r="N39" s="56" t="s">
        <v>36</v>
      </c>
      <c r="O39" s="58" t="s">
        <v>35</v>
      </c>
      <c r="P39" s="58" t="s">
        <v>34</v>
      </c>
      <c r="Q39" s="58" t="s">
        <v>33</v>
      </c>
      <c r="R39" s="59" t="s">
        <v>32</v>
      </c>
      <c r="S39" s="59" t="s">
        <v>31</v>
      </c>
      <c r="T39" s="57" t="s">
        <v>30</v>
      </c>
      <c r="U39" s="59" t="s">
        <v>29</v>
      </c>
    </row>
    <row r="40" spans="1:21" ht="16.5" customHeight="1">
      <c r="A40" s="57" t="str">
        <f>B39</f>
        <v>ジュニオール</v>
      </c>
      <c r="B40" s="183"/>
      <c r="C40" s="184"/>
      <c r="D40" s="184"/>
      <c r="E40" s="185"/>
      <c r="F40" s="57" t="s">
        <v>362</v>
      </c>
      <c r="G40" s="55">
        <f>'２次予選'!R31</f>
        <v>6</v>
      </c>
      <c r="H40" s="55" t="s">
        <v>383</v>
      </c>
      <c r="I40" s="56">
        <f>'２次予選'!U31</f>
        <v>0</v>
      </c>
      <c r="J40" s="57" t="s">
        <v>384</v>
      </c>
      <c r="K40" s="55">
        <f>'２次予選'!R25</f>
        <v>2</v>
      </c>
      <c r="L40" s="55" t="s">
        <v>383</v>
      </c>
      <c r="M40" s="56">
        <f>'２次予選'!U25</f>
        <v>0</v>
      </c>
      <c r="N40" s="56">
        <f>SUM((O40*3)+(P40*1))</f>
        <v>6</v>
      </c>
      <c r="O40" s="59">
        <f>COUNTIF(B40:M40,"○")</f>
        <v>2</v>
      </c>
      <c r="P40" s="59">
        <f>COUNTIF(B40:M40,"△")</f>
        <v>0</v>
      </c>
      <c r="Q40" s="59">
        <f>COUNTIF(B40:M40,"●")</f>
        <v>0</v>
      </c>
      <c r="R40" s="62">
        <f>SUM(C40,G40,K40)</f>
        <v>8</v>
      </c>
      <c r="S40" s="59">
        <f>SUM(E40,I40,M40)</f>
        <v>0</v>
      </c>
      <c r="T40" s="59">
        <f>SUM(R40-S40)</f>
        <v>8</v>
      </c>
      <c r="U40" s="77">
        <v>1</v>
      </c>
    </row>
    <row r="41" spans="1:21" ht="16.5" customHeight="1">
      <c r="A41" s="57" t="str">
        <f>F39</f>
        <v>FC中山</v>
      </c>
      <c r="B41" s="57" t="s">
        <v>363</v>
      </c>
      <c r="C41" s="55">
        <f>I40</f>
        <v>0</v>
      </c>
      <c r="D41" s="55" t="s">
        <v>37</v>
      </c>
      <c r="E41" s="56">
        <f>G40</f>
        <v>6</v>
      </c>
      <c r="F41" s="183"/>
      <c r="G41" s="184"/>
      <c r="H41" s="184"/>
      <c r="I41" s="185"/>
      <c r="J41" s="65" t="s">
        <v>363</v>
      </c>
      <c r="K41" s="55">
        <f>'２次予選'!R19</f>
        <v>0</v>
      </c>
      <c r="L41" s="55" t="s">
        <v>37</v>
      </c>
      <c r="M41" s="56">
        <f>'２次予選'!U19</f>
        <v>5</v>
      </c>
      <c r="N41" s="56">
        <f>SUM((O41*3)+(P41*1))</f>
        <v>0</v>
      </c>
      <c r="O41" s="59">
        <f>COUNTIF(B41:M41,"○")</f>
        <v>0</v>
      </c>
      <c r="P41" s="59">
        <f>COUNTIF(B41:M41,"△")</f>
        <v>0</v>
      </c>
      <c r="Q41" s="59">
        <f>COUNTIF(B41:M41,"●")</f>
        <v>2</v>
      </c>
      <c r="R41" s="62">
        <f>SUM(C41,G41,K41)</f>
        <v>0</v>
      </c>
      <c r="S41" s="59">
        <f>SUM(E41,I41,M41)</f>
        <v>11</v>
      </c>
      <c r="T41" s="59">
        <f>SUM(R41-S41)</f>
        <v>-11</v>
      </c>
      <c r="U41" s="77">
        <v>3</v>
      </c>
    </row>
    <row r="42" spans="1:21" ht="16.5" customHeight="1">
      <c r="A42" s="57" t="str">
        <f>J39</f>
        <v>アバンSC</v>
      </c>
      <c r="B42" s="57" t="s">
        <v>385</v>
      </c>
      <c r="C42" s="55">
        <f>M40</f>
        <v>0</v>
      </c>
      <c r="D42" s="55" t="s">
        <v>37</v>
      </c>
      <c r="E42" s="56">
        <f>K40</f>
        <v>2</v>
      </c>
      <c r="F42" s="65" t="s">
        <v>386</v>
      </c>
      <c r="G42" s="66">
        <f>M41</f>
        <v>5</v>
      </c>
      <c r="H42" s="66" t="s">
        <v>37</v>
      </c>
      <c r="I42" s="67">
        <f>K41</f>
        <v>0</v>
      </c>
      <c r="J42" s="183"/>
      <c r="K42" s="184"/>
      <c r="L42" s="184"/>
      <c r="M42" s="185"/>
      <c r="N42" s="56">
        <f>SUM((O42*3)+(P42*1))</f>
        <v>3</v>
      </c>
      <c r="O42" s="59">
        <f>COUNTIF(B42:M42,"○")</f>
        <v>1</v>
      </c>
      <c r="P42" s="59">
        <f>COUNTIF(B42:M42,"△")</f>
        <v>0</v>
      </c>
      <c r="Q42" s="59">
        <f>COUNTIF(B42:M42,"●")</f>
        <v>1</v>
      </c>
      <c r="R42" s="62">
        <f>SUM(C42,G42,K42)</f>
        <v>5</v>
      </c>
      <c r="S42" s="59">
        <f>SUM(E42,I42,M42)</f>
        <v>2</v>
      </c>
      <c r="T42" s="59">
        <f>SUM(R42-S42)</f>
        <v>3</v>
      </c>
      <c r="U42" s="77">
        <v>2</v>
      </c>
    </row>
    <row r="43" spans="1:21" ht="16.5" customHeight="1">
      <c r="A43" s="68"/>
      <c r="B43" s="186"/>
      <c r="C43" s="186"/>
      <c r="D43" s="186"/>
      <c r="E43" s="186"/>
      <c r="F43" s="69"/>
      <c r="G43" s="69"/>
      <c r="H43" s="69"/>
      <c r="I43" s="69"/>
      <c r="J43" s="69"/>
      <c r="K43" s="69"/>
      <c r="L43" s="69"/>
      <c r="M43" s="69"/>
      <c r="N43" s="70">
        <f aca="true" t="shared" si="6" ref="N43:T43">SUM(N40:N42)</f>
        <v>9</v>
      </c>
      <c r="O43" s="70">
        <f t="shared" si="6"/>
        <v>3</v>
      </c>
      <c r="P43" s="70">
        <f t="shared" si="6"/>
        <v>0</v>
      </c>
      <c r="Q43" s="70">
        <f t="shared" si="6"/>
        <v>3</v>
      </c>
      <c r="R43" s="70">
        <f t="shared" si="6"/>
        <v>13</v>
      </c>
      <c r="S43" s="70">
        <f t="shared" si="6"/>
        <v>13</v>
      </c>
      <c r="T43" s="70">
        <f t="shared" si="6"/>
        <v>0</v>
      </c>
      <c r="U43" s="69"/>
    </row>
    <row r="44" spans="1:21" ht="16.5" customHeight="1">
      <c r="A44" s="71"/>
      <c r="B44" s="187" t="s">
        <v>387</v>
      </c>
      <c r="C44" s="187"/>
      <c r="D44" s="187"/>
      <c r="E44" s="187"/>
      <c r="F44" s="72"/>
      <c r="G44" s="39" t="s">
        <v>382</v>
      </c>
      <c r="H44" s="72"/>
      <c r="I44" s="72"/>
      <c r="J44" s="72"/>
      <c r="K44" s="72"/>
      <c r="L44" s="72"/>
      <c r="M44" s="72"/>
      <c r="N44" s="73"/>
      <c r="O44" s="73"/>
      <c r="P44" s="73"/>
      <c r="Q44" s="73"/>
      <c r="R44" s="73"/>
      <c r="S44" s="73"/>
      <c r="T44" s="73"/>
      <c r="U44" s="72"/>
    </row>
    <row r="45" spans="1:21" ht="16.5" customHeight="1">
      <c r="A45" s="64"/>
      <c r="B45" s="188" t="str">
        <f>'２次予選'!T9</f>
        <v>ベガルタ</v>
      </c>
      <c r="C45" s="189"/>
      <c r="D45" s="189"/>
      <c r="E45" s="190"/>
      <c r="F45" s="189" t="str">
        <f>'２次予選'!T10</f>
        <v>仙台中田</v>
      </c>
      <c r="G45" s="189"/>
      <c r="H45" s="189"/>
      <c r="I45" s="190"/>
      <c r="J45" s="189" t="str">
        <f>'２次予選'!T11</f>
        <v>古川ＳＳＳ</v>
      </c>
      <c r="K45" s="189"/>
      <c r="L45" s="189"/>
      <c r="M45" s="190"/>
      <c r="N45" s="56" t="s">
        <v>36</v>
      </c>
      <c r="O45" s="58" t="s">
        <v>35</v>
      </c>
      <c r="P45" s="58" t="s">
        <v>34</v>
      </c>
      <c r="Q45" s="58" t="s">
        <v>33</v>
      </c>
      <c r="R45" s="59" t="s">
        <v>32</v>
      </c>
      <c r="S45" s="59" t="s">
        <v>31</v>
      </c>
      <c r="T45" s="57" t="s">
        <v>30</v>
      </c>
      <c r="U45" s="59" t="s">
        <v>29</v>
      </c>
    </row>
    <row r="46" spans="1:21" ht="16.5" customHeight="1">
      <c r="A46" s="57" t="str">
        <f>B45</f>
        <v>ベガルタ</v>
      </c>
      <c r="B46" s="183"/>
      <c r="C46" s="184"/>
      <c r="D46" s="184"/>
      <c r="E46" s="185"/>
      <c r="F46" s="57" t="s">
        <v>388</v>
      </c>
      <c r="G46" s="55">
        <f>'２次予選'!R34</f>
        <v>0</v>
      </c>
      <c r="H46" s="55" t="s">
        <v>389</v>
      </c>
      <c r="I46" s="56">
        <f>'２次予選'!U34</f>
        <v>0</v>
      </c>
      <c r="J46" s="57" t="s">
        <v>390</v>
      </c>
      <c r="K46" s="55">
        <f>'２次予選'!R28</f>
        <v>0</v>
      </c>
      <c r="L46" s="55" t="s">
        <v>389</v>
      </c>
      <c r="M46" s="56">
        <f>'２次予選'!U28</f>
        <v>0</v>
      </c>
      <c r="N46" s="56">
        <f>SUM((O46*3)+(P46*1))</f>
        <v>2</v>
      </c>
      <c r="O46" s="59">
        <f>COUNTIF(B46:M46,"○")</f>
        <v>0</v>
      </c>
      <c r="P46" s="59">
        <f>COUNTIF(B46:M46,"△")</f>
        <v>2</v>
      </c>
      <c r="Q46" s="59">
        <f>COUNTIF(B46:M46,"●")</f>
        <v>0</v>
      </c>
      <c r="R46" s="62">
        <f>SUM(C46,G46,K46)</f>
        <v>0</v>
      </c>
      <c r="S46" s="59">
        <f>SUM(E46,I46,M46)</f>
        <v>0</v>
      </c>
      <c r="T46" s="59">
        <f>SUM(R46-S46)</f>
        <v>0</v>
      </c>
      <c r="U46" s="77">
        <v>2</v>
      </c>
    </row>
    <row r="47" spans="1:21" ht="16.5" customHeight="1">
      <c r="A47" s="57" t="str">
        <f>F45</f>
        <v>仙台中田</v>
      </c>
      <c r="B47" s="57" t="s">
        <v>364</v>
      </c>
      <c r="C47" s="55">
        <f>I46</f>
        <v>0</v>
      </c>
      <c r="D47" s="55" t="s">
        <v>37</v>
      </c>
      <c r="E47" s="56">
        <f>G46</f>
        <v>0</v>
      </c>
      <c r="F47" s="183"/>
      <c r="G47" s="184"/>
      <c r="H47" s="184"/>
      <c r="I47" s="185"/>
      <c r="J47" s="65" t="s">
        <v>363</v>
      </c>
      <c r="K47" s="55">
        <f>'２次予選'!R22</f>
        <v>1</v>
      </c>
      <c r="L47" s="55" t="s">
        <v>37</v>
      </c>
      <c r="M47" s="56">
        <f>'２次予選'!U22</f>
        <v>3</v>
      </c>
      <c r="N47" s="56">
        <f>SUM((O47*3)+(P47*1))</f>
        <v>1</v>
      </c>
      <c r="O47" s="59">
        <f>COUNTIF(B47:M47,"○")</f>
        <v>0</v>
      </c>
      <c r="P47" s="59">
        <f>COUNTIF(B47:M47,"△")</f>
        <v>1</v>
      </c>
      <c r="Q47" s="59">
        <f>COUNTIF(B47:M47,"●")</f>
        <v>1</v>
      </c>
      <c r="R47" s="62">
        <f>SUM(C47,G47,K47)</f>
        <v>1</v>
      </c>
      <c r="S47" s="59">
        <f>SUM(E47,I47,M47)</f>
        <v>3</v>
      </c>
      <c r="T47" s="59">
        <f>SUM(R47-S47)</f>
        <v>-2</v>
      </c>
      <c r="U47" s="77">
        <v>3</v>
      </c>
    </row>
    <row r="48" spans="1:21" ht="16.5" customHeight="1">
      <c r="A48" s="57" t="str">
        <f>J45</f>
        <v>古川ＳＳＳ</v>
      </c>
      <c r="B48" s="57" t="s">
        <v>390</v>
      </c>
      <c r="C48" s="55">
        <f>M46</f>
        <v>0</v>
      </c>
      <c r="D48" s="55" t="s">
        <v>37</v>
      </c>
      <c r="E48" s="56">
        <f>K46</f>
        <v>0</v>
      </c>
      <c r="F48" s="65" t="s">
        <v>391</v>
      </c>
      <c r="G48" s="66">
        <f>M47</f>
        <v>3</v>
      </c>
      <c r="H48" s="66" t="s">
        <v>37</v>
      </c>
      <c r="I48" s="67">
        <f>K47</f>
        <v>1</v>
      </c>
      <c r="J48" s="183"/>
      <c r="K48" s="184"/>
      <c r="L48" s="184"/>
      <c r="M48" s="185"/>
      <c r="N48" s="56">
        <f>SUM((O48*3)+(P48*1))</f>
        <v>4</v>
      </c>
      <c r="O48" s="59">
        <f>COUNTIF(B48:M48,"○")</f>
        <v>1</v>
      </c>
      <c r="P48" s="59">
        <f>COUNTIF(B48:M48,"△")</f>
        <v>1</v>
      </c>
      <c r="Q48" s="59">
        <f>COUNTIF(B48:M48,"●")</f>
        <v>0</v>
      </c>
      <c r="R48" s="62">
        <f>SUM(C48,G48,K48)</f>
        <v>3</v>
      </c>
      <c r="S48" s="59">
        <f>SUM(E48,I48,M48)</f>
        <v>1</v>
      </c>
      <c r="T48" s="59">
        <f>SUM(R48-S48)</f>
        <v>2</v>
      </c>
      <c r="U48" s="77">
        <v>1</v>
      </c>
    </row>
    <row r="49" spans="1:21" ht="16.5" customHeight="1">
      <c r="A49" s="68"/>
      <c r="B49" s="186"/>
      <c r="C49" s="186"/>
      <c r="D49" s="186"/>
      <c r="E49" s="186"/>
      <c r="F49" s="69"/>
      <c r="G49" s="69"/>
      <c r="H49" s="69"/>
      <c r="I49" s="69"/>
      <c r="J49" s="69"/>
      <c r="K49" s="69"/>
      <c r="L49" s="69"/>
      <c r="M49" s="69"/>
      <c r="N49" s="70">
        <f aca="true" t="shared" si="7" ref="N49:T49">SUM(N46:N48)</f>
        <v>7</v>
      </c>
      <c r="O49" s="70">
        <f t="shared" si="7"/>
        <v>1</v>
      </c>
      <c r="P49" s="70">
        <f t="shared" si="7"/>
        <v>4</v>
      </c>
      <c r="Q49" s="70">
        <f t="shared" si="7"/>
        <v>1</v>
      </c>
      <c r="R49" s="70">
        <f t="shared" si="7"/>
        <v>4</v>
      </c>
      <c r="S49" s="70">
        <f t="shared" si="7"/>
        <v>4</v>
      </c>
      <c r="T49" s="70">
        <f t="shared" si="7"/>
        <v>0</v>
      </c>
      <c r="U49" s="78"/>
    </row>
    <row r="50" ht="13.5" customHeight="1"/>
    <row r="51" ht="13.5" customHeight="1"/>
    <row r="52" ht="13.5" customHeight="1"/>
    <row r="53" ht="13.5" customHeight="1"/>
    <row r="54" ht="13.5" customHeight="1"/>
  </sheetData>
  <sheetProtection/>
  <mergeCells count="66">
    <mergeCell ref="A1:V1"/>
    <mergeCell ref="B2:E2"/>
    <mergeCell ref="P2:U2"/>
    <mergeCell ref="B3:E3"/>
    <mergeCell ref="F3:I3"/>
    <mergeCell ref="J3:M3"/>
    <mergeCell ref="B4:E4"/>
    <mergeCell ref="F5:I5"/>
    <mergeCell ref="J6:M6"/>
    <mergeCell ref="B7:E7"/>
    <mergeCell ref="B8:E8"/>
    <mergeCell ref="B9:E9"/>
    <mergeCell ref="F9:I9"/>
    <mergeCell ref="J9:M9"/>
    <mergeCell ref="B10:E10"/>
    <mergeCell ref="F11:I11"/>
    <mergeCell ref="J12:M12"/>
    <mergeCell ref="B13:E13"/>
    <mergeCell ref="B14:E14"/>
    <mergeCell ref="B15:E15"/>
    <mergeCell ref="F15:I15"/>
    <mergeCell ref="J15:M15"/>
    <mergeCell ref="B16:E16"/>
    <mergeCell ref="F17:I17"/>
    <mergeCell ref="J18:M18"/>
    <mergeCell ref="B19:E19"/>
    <mergeCell ref="B20:E20"/>
    <mergeCell ref="B21:E21"/>
    <mergeCell ref="F21:I21"/>
    <mergeCell ref="J21:M21"/>
    <mergeCell ref="B22:E22"/>
    <mergeCell ref="F23:I23"/>
    <mergeCell ref="J24:M24"/>
    <mergeCell ref="B25:E25"/>
    <mergeCell ref="B26:E26"/>
    <mergeCell ref="B27:E27"/>
    <mergeCell ref="F27:I27"/>
    <mergeCell ref="J27:M27"/>
    <mergeCell ref="B28:E28"/>
    <mergeCell ref="F29:I29"/>
    <mergeCell ref="J30:M30"/>
    <mergeCell ref="B31:E31"/>
    <mergeCell ref="B32:E32"/>
    <mergeCell ref="B33:E33"/>
    <mergeCell ref="F33:I33"/>
    <mergeCell ref="J33:M33"/>
    <mergeCell ref="F45:I45"/>
    <mergeCell ref="J45:M45"/>
    <mergeCell ref="B34:E34"/>
    <mergeCell ref="F35:I35"/>
    <mergeCell ref="J36:M36"/>
    <mergeCell ref="B37:E37"/>
    <mergeCell ref="B38:E38"/>
    <mergeCell ref="B39:E39"/>
    <mergeCell ref="F39:I39"/>
    <mergeCell ref="J39:M39"/>
    <mergeCell ref="B46:E46"/>
    <mergeCell ref="F47:I47"/>
    <mergeCell ref="J48:M48"/>
    <mergeCell ref="B49:E49"/>
    <mergeCell ref="B40:E40"/>
    <mergeCell ref="F41:I41"/>
    <mergeCell ref="J42:M42"/>
    <mergeCell ref="B43:E43"/>
    <mergeCell ref="B44:E44"/>
    <mergeCell ref="B45:E45"/>
  </mergeCells>
  <printOptions horizontalCentered="1" verticalCentered="1"/>
  <pageMargins left="0.35433070866141736" right="0.11811023622047245" top="0.35433070866141736" bottom="0.2755905511811024" header="0.2755905511811024" footer="0.196850393700787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M6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22" width="3.00390625" style="79" customWidth="1"/>
    <col min="23" max="23" width="3.00390625" style="80" customWidth="1"/>
    <col min="24" max="33" width="3.00390625" style="79" customWidth="1"/>
    <col min="34" max="34" width="2.75390625" style="79" customWidth="1"/>
    <col min="35" max="35" width="9.625" style="79" customWidth="1"/>
    <col min="36" max="36" width="5.875" style="79" hidden="1" customWidth="1"/>
    <col min="37" max="37" width="19.50390625" style="79" hidden="1" customWidth="1"/>
    <col min="38" max="59" width="2.75390625" style="79" customWidth="1"/>
    <col min="60" max="16384" width="9.00390625" style="79" customWidth="1"/>
  </cols>
  <sheetData>
    <row r="1" ht="10.5" customHeight="1"/>
    <row r="2" spans="2:33" ht="36.75" customHeight="1">
      <c r="B2" s="223" t="s">
        <v>392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81"/>
    </row>
    <row r="3" spans="21:32" ht="13.5" customHeight="1">
      <c r="U3" s="224" t="s">
        <v>393</v>
      </c>
      <c r="V3" s="224"/>
      <c r="W3" s="224"/>
      <c r="X3" s="225" t="s">
        <v>472</v>
      </c>
      <c r="Y3" s="225"/>
      <c r="Z3" s="225"/>
      <c r="AA3" s="225"/>
      <c r="AB3" s="225"/>
      <c r="AC3" s="225"/>
      <c r="AD3" s="225"/>
      <c r="AE3" s="225"/>
      <c r="AF3" s="225"/>
    </row>
    <row r="4" spans="3:32" ht="15.75" customHeight="1">
      <c r="C4" s="218" t="s">
        <v>394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U4" s="220"/>
      <c r="V4" s="220"/>
      <c r="W4" s="220"/>
      <c r="X4" s="222"/>
      <c r="Y4" s="222"/>
      <c r="Z4" s="222"/>
      <c r="AA4" s="222"/>
      <c r="AB4" s="222"/>
      <c r="AC4" s="222"/>
      <c r="AD4" s="222"/>
      <c r="AE4" s="222"/>
      <c r="AF4" s="222"/>
    </row>
    <row r="5" spans="3:39" s="7" customFormat="1" ht="15.75" customHeight="1"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U5" s="219" t="s">
        <v>395</v>
      </c>
      <c r="V5" s="219"/>
      <c r="W5" s="219"/>
      <c r="X5" s="221" t="s">
        <v>473</v>
      </c>
      <c r="Y5" s="221"/>
      <c r="Z5" s="221"/>
      <c r="AA5" s="221"/>
      <c r="AB5" s="221"/>
      <c r="AC5" s="221"/>
      <c r="AD5" s="221"/>
      <c r="AE5" s="221"/>
      <c r="AF5" s="221"/>
      <c r="AJ5" s="7">
        <v>1</v>
      </c>
      <c r="AK5" s="83" t="s">
        <v>249</v>
      </c>
      <c r="AL5" s="84"/>
      <c r="AM5" s="84"/>
    </row>
    <row r="6" spans="3:39" s="7" customFormat="1" ht="15.75" customHeight="1">
      <c r="C6" s="82"/>
      <c r="U6" s="220"/>
      <c r="V6" s="220"/>
      <c r="W6" s="220"/>
      <c r="X6" s="222"/>
      <c r="Y6" s="222"/>
      <c r="Z6" s="222"/>
      <c r="AA6" s="222"/>
      <c r="AB6" s="222"/>
      <c r="AC6" s="222"/>
      <c r="AD6" s="222"/>
      <c r="AE6" s="222"/>
      <c r="AF6" s="222"/>
      <c r="AJ6" s="7">
        <v>2</v>
      </c>
      <c r="AK6" s="83" t="s">
        <v>257</v>
      </c>
      <c r="AL6" s="84"/>
      <c r="AM6" s="84"/>
    </row>
    <row r="7" spans="3:39" s="7" customFormat="1" ht="15.75" customHeight="1">
      <c r="C7" s="218" t="s">
        <v>396</v>
      </c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U7" s="219" t="s">
        <v>397</v>
      </c>
      <c r="V7" s="219"/>
      <c r="W7" s="219"/>
      <c r="X7" s="221" t="s">
        <v>474</v>
      </c>
      <c r="Y7" s="221"/>
      <c r="Z7" s="221"/>
      <c r="AA7" s="221"/>
      <c r="AB7" s="221"/>
      <c r="AC7" s="221"/>
      <c r="AD7" s="221"/>
      <c r="AE7" s="221"/>
      <c r="AF7" s="221"/>
      <c r="AJ7" s="7">
        <v>3</v>
      </c>
      <c r="AK7" s="83" t="s">
        <v>217</v>
      </c>
      <c r="AL7" s="84"/>
      <c r="AM7" s="84"/>
    </row>
    <row r="8" spans="3:39" s="7" customFormat="1" ht="15.75" customHeight="1"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U8" s="220"/>
      <c r="V8" s="220"/>
      <c r="W8" s="220"/>
      <c r="X8" s="222"/>
      <c r="Y8" s="222"/>
      <c r="Z8" s="222"/>
      <c r="AA8" s="222"/>
      <c r="AB8" s="222"/>
      <c r="AC8" s="222"/>
      <c r="AD8" s="222"/>
      <c r="AE8" s="222"/>
      <c r="AF8" s="222"/>
      <c r="AJ8" s="7">
        <v>4</v>
      </c>
      <c r="AK8" s="83" t="s">
        <v>265</v>
      </c>
      <c r="AL8" s="84"/>
      <c r="AM8" s="84"/>
    </row>
    <row r="9" spans="3:39" s="7" customFormat="1" ht="15.75" customHeight="1">
      <c r="C9" s="82"/>
      <c r="U9" s="219" t="s">
        <v>398</v>
      </c>
      <c r="V9" s="219"/>
      <c r="W9" s="219"/>
      <c r="X9" s="221" t="s">
        <v>475</v>
      </c>
      <c r="Y9" s="221"/>
      <c r="Z9" s="221"/>
      <c r="AA9" s="221"/>
      <c r="AB9" s="221"/>
      <c r="AC9" s="221"/>
      <c r="AD9" s="221"/>
      <c r="AE9" s="221"/>
      <c r="AF9" s="221"/>
      <c r="AJ9" s="7">
        <v>5</v>
      </c>
      <c r="AK9" s="85" t="s">
        <v>266</v>
      </c>
      <c r="AL9" s="84"/>
      <c r="AM9" s="84"/>
    </row>
    <row r="10" spans="3:39" s="7" customFormat="1" ht="15.75" customHeight="1">
      <c r="C10" s="86"/>
      <c r="U10" s="220"/>
      <c r="V10" s="220"/>
      <c r="W10" s="220"/>
      <c r="X10" s="222"/>
      <c r="Y10" s="222"/>
      <c r="Z10" s="222"/>
      <c r="AA10" s="222"/>
      <c r="AB10" s="222"/>
      <c r="AC10" s="222"/>
      <c r="AD10" s="222"/>
      <c r="AE10" s="222"/>
      <c r="AF10" s="222"/>
      <c r="AJ10" s="7">
        <v>6</v>
      </c>
      <c r="AK10" s="85" t="s">
        <v>267</v>
      </c>
      <c r="AL10" s="84"/>
      <c r="AM10" s="84"/>
    </row>
    <row r="11" spans="36:39" ht="20.25" customHeight="1">
      <c r="AJ11" s="7">
        <v>7</v>
      </c>
      <c r="AK11" s="85" t="s">
        <v>262</v>
      </c>
      <c r="AL11" s="84"/>
      <c r="AM11" s="84"/>
    </row>
    <row r="12" spans="3:39" ht="25.5" customHeight="1">
      <c r="C12" s="87"/>
      <c r="P12" s="226" t="s">
        <v>476</v>
      </c>
      <c r="Q12" s="227"/>
      <c r="R12" s="227"/>
      <c r="S12" s="228"/>
      <c r="T12" s="88"/>
      <c r="U12" s="7"/>
      <c r="V12" s="7"/>
      <c r="W12" s="7"/>
      <c r="X12" s="7"/>
      <c r="Y12" s="7"/>
      <c r="Z12" s="7"/>
      <c r="AA12" s="7"/>
      <c r="AB12" s="7"/>
      <c r="AC12" s="7"/>
      <c r="AJ12" s="7">
        <v>8</v>
      </c>
      <c r="AK12" s="85" t="s">
        <v>214</v>
      </c>
      <c r="AL12" s="84"/>
      <c r="AM12" s="84"/>
    </row>
    <row r="13" spans="9:39" ht="20.25" customHeight="1" thickBot="1">
      <c r="I13" s="89">
        <v>1</v>
      </c>
      <c r="J13" s="90"/>
      <c r="K13" s="90"/>
      <c r="L13" s="90"/>
      <c r="M13" s="90"/>
      <c r="N13" s="90"/>
      <c r="O13" s="90"/>
      <c r="P13" s="90"/>
      <c r="Q13" s="90"/>
      <c r="R13" s="229"/>
      <c r="S13" s="121"/>
      <c r="T13" s="121"/>
      <c r="U13" s="121"/>
      <c r="V13" s="121"/>
      <c r="W13" s="230"/>
      <c r="X13" s="121"/>
      <c r="Y13" s="121"/>
      <c r="Z13" s="105">
        <v>2</v>
      </c>
      <c r="AJ13" s="7">
        <v>9</v>
      </c>
      <c r="AK13" s="85" t="s">
        <v>281</v>
      </c>
      <c r="AL13" s="84"/>
      <c r="AM13" s="84"/>
    </row>
    <row r="14" spans="6:39" ht="20.25" customHeight="1">
      <c r="F14" s="91"/>
      <c r="G14" s="91"/>
      <c r="H14" s="91"/>
      <c r="I14" s="92"/>
      <c r="J14" s="91"/>
      <c r="K14" s="91"/>
      <c r="L14" s="91"/>
      <c r="M14" s="91"/>
      <c r="N14" s="214" t="s">
        <v>399</v>
      </c>
      <c r="O14" s="214"/>
      <c r="P14" s="214"/>
      <c r="Q14" s="214"/>
      <c r="R14" s="205"/>
      <c r="S14" s="205"/>
      <c r="T14" s="205"/>
      <c r="U14" s="205"/>
      <c r="V14" s="91"/>
      <c r="W14" s="93"/>
      <c r="X14" s="91"/>
      <c r="Y14" s="91"/>
      <c r="Z14" s="94"/>
      <c r="AA14" s="91"/>
      <c r="AB14" s="91"/>
      <c r="AC14" s="91"/>
      <c r="AJ14" s="7">
        <v>10</v>
      </c>
      <c r="AK14" s="85" t="s">
        <v>213</v>
      </c>
      <c r="AL14" s="84"/>
      <c r="AM14" s="84"/>
    </row>
    <row r="15" spans="6:39" ht="20.25" customHeight="1">
      <c r="F15" s="91"/>
      <c r="G15" s="91"/>
      <c r="H15" s="91"/>
      <c r="I15" s="92"/>
      <c r="J15" s="91"/>
      <c r="K15" s="91"/>
      <c r="L15" s="91"/>
      <c r="M15" s="91"/>
      <c r="N15" s="91"/>
      <c r="O15" s="91"/>
      <c r="P15" s="216" t="s">
        <v>400</v>
      </c>
      <c r="Q15" s="217"/>
      <c r="R15" s="217"/>
      <c r="S15" s="217"/>
      <c r="T15" s="91"/>
      <c r="U15" s="91"/>
      <c r="V15" s="91"/>
      <c r="W15" s="93"/>
      <c r="X15" s="91"/>
      <c r="Y15" s="91"/>
      <c r="Z15" s="94"/>
      <c r="AA15" s="91"/>
      <c r="AB15" s="91"/>
      <c r="AC15" s="91"/>
      <c r="AJ15" s="7">
        <v>11</v>
      </c>
      <c r="AK15" s="85" t="s">
        <v>264</v>
      </c>
      <c r="AL15" s="84"/>
      <c r="AM15" s="84"/>
    </row>
    <row r="16" spans="6:39" ht="25.5" customHeight="1">
      <c r="F16" s="91"/>
      <c r="G16" s="91"/>
      <c r="H16" s="91"/>
      <c r="I16" s="92"/>
      <c r="J16" s="91"/>
      <c r="L16" s="91"/>
      <c r="M16" s="91"/>
      <c r="N16" s="91"/>
      <c r="O16" s="91"/>
      <c r="P16" s="188" t="s">
        <v>406</v>
      </c>
      <c r="Q16" s="189"/>
      <c r="R16" s="189"/>
      <c r="S16" s="190"/>
      <c r="T16" s="91"/>
      <c r="U16" s="91"/>
      <c r="V16" s="91"/>
      <c r="W16" s="93"/>
      <c r="X16" s="95"/>
      <c r="Y16" s="95"/>
      <c r="Z16" s="96"/>
      <c r="AA16" s="95"/>
      <c r="AB16" s="91"/>
      <c r="AC16" s="91"/>
      <c r="AJ16" s="7">
        <v>12</v>
      </c>
      <c r="AK16" s="85" t="s">
        <v>276</v>
      </c>
      <c r="AL16" s="84"/>
      <c r="AM16" s="84"/>
    </row>
    <row r="17" spans="6:39" ht="20.25" customHeight="1" thickBot="1">
      <c r="F17" s="91"/>
      <c r="G17" s="91"/>
      <c r="H17" s="91"/>
      <c r="I17" s="92"/>
      <c r="J17" s="91"/>
      <c r="K17" s="91"/>
      <c r="L17" s="97">
        <v>2</v>
      </c>
      <c r="M17" s="101"/>
      <c r="N17" s="101"/>
      <c r="O17" s="101"/>
      <c r="P17" s="101"/>
      <c r="Q17" s="102"/>
      <c r="R17" s="231"/>
      <c r="S17" s="98"/>
      <c r="T17" s="98"/>
      <c r="U17" s="98"/>
      <c r="V17" s="98"/>
      <c r="W17" s="99">
        <v>1</v>
      </c>
      <c r="X17" s="91"/>
      <c r="Y17" s="91"/>
      <c r="Z17" s="94"/>
      <c r="AA17" s="91"/>
      <c r="AB17" s="91"/>
      <c r="AC17" s="91"/>
      <c r="AJ17" s="7">
        <v>13</v>
      </c>
      <c r="AK17" s="85" t="s">
        <v>283</v>
      </c>
      <c r="AL17" s="84"/>
      <c r="AM17" s="84"/>
    </row>
    <row r="18" spans="6:39" ht="20.25" customHeight="1">
      <c r="F18" s="91"/>
      <c r="G18" s="91"/>
      <c r="H18" s="91"/>
      <c r="I18" s="92"/>
      <c r="J18" s="91"/>
      <c r="K18" s="91"/>
      <c r="L18" s="92"/>
      <c r="M18" s="91"/>
      <c r="N18" s="205" t="s">
        <v>399</v>
      </c>
      <c r="O18" s="205"/>
      <c r="P18" s="205"/>
      <c r="Q18" s="205"/>
      <c r="R18" s="214"/>
      <c r="S18" s="214"/>
      <c r="T18" s="214"/>
      <c r="U18" s="214"/>
      <c r="V18" s="91"/>
      <c r="W18" s="232"/>
      <c r="X18" s="91"/>
      <c r="Y18" s="91"/>
      <c r="Z18" s="94"/>
      <c r="AA18" s="91"/>
      <c r="AB18" s="91"/>
      <c r="AC18" s="91"/>
      <c r="AJ18" s="7">
        <v>14</v>
      </c>
      <c r="AK18" s="85" t="s">
        <v>215</v>
      </c>
      <c r="AL18" s="84"/>
      <c r="AM18" s="84"/>
    </row>
    <row r="19" spans="6:39" ht="20.25" customHeight="1">
      <c r="F19" s="91"/>
      <c r="G19" s="91"/>
      <c r="H19" s="91"/>
      <c r="I19" s="92"/>
      <c r="J19" s="91"/>
      <c r="K19" s="91"/>
      <c r="L19" s="92"/>
      <c r="M19" s="91"/>
      <c r="N19" s="91"/>
      <c r="O19" s="91"/>
      <c r="P19" s="216" t="s">
        <v>401</v>
      </c>
      <c r="Q19" s="217"/>
      <c r="R19" s="217"/>
      <c r="S19" s="217"/>
      <c r="T19" s="91"/>
      <c r="U19" s="91"/>
      <c r="V19" s="91"/>
      <c r="W19" s="94"/>
      <c r="X19" s="91"/>
      <c r="Y19" s="91"/>
      <c r="Z19" s="94"/>
      <c r="AA19" s="91"/>
      <c r="AB19" s="91"/>
      <c r="AC19" s="91"/>
      <c r="AJ19" s="7">
        <v>15</v>
      </c>
      <c r="AK19" s="85" t="s">
        <v>289</v>
      </c>
      <c r="AL19" s="84"/>
      <c r="AM19" s="84"/>
    </row>
    <row r="20" spans="5:39" ht="20.25" customHeight="1" thickBot="1">
      <c r="E20" s="89">
        <v>3</v>
      </c>
      <c r="F20" s="101"/>
      <c r="G20" s="101"/>
      <c r="H20" s="101"/>
      <c r="I20" s="102"/>
      <c r="J20" s="98"/>
      <c r="K20" s="98"/>
      <c r="L20" s="233"/>
      <c r="M20" s="98"/>
      <c r="N20" s="99">
        <v>1</v>
      </c>
      <c r="O20" s="97"/>
      <c r="P20" s="97"/>
      <c r="Q20" s="97"/>
      <c r="R20" s="97"/>
      <c r="S20" s="97"/>
      <c r="T20" s="97"/>
      <c r="U20" s="103">
        <v>1</v>
      </c>
      <c r="V20" s="98"/>
      <c r="W20" s="234"/>
      <c r="X20" s="98"/>
      <c r="Y20" s="98"/>
      <c r="Z20" s="104"/>
      <c r="AA20" s="101"/>
      <c r="AB20" s="101"/>
      <c r="AC20" s="101"/>
      <c r="AD20" s="105">
        <v>5</v>
      </c>
      <c r="AJ20" s="7">
        <v>16</v>
      </c>
      <c r="AK20" s="85" t="s">
        <v>293</v>
      </c>
      <c r="AL20" s="84"/>
      <c r="AM20" s="84"/>
    </row>
    <row r="21" spans="4:39" ht="20.25" customHeight="1">
      <c r="D21" s="95"/>
      <c r="E21" s="106"/>
      <c r="F21" s="95"/>
      <c r="G21" s="95"/>
      <c r="H21" s="205" t="s">
        <v>402</v>
      </c>
      <c r="I21" s="205"/>
      <c r="J21" s="214"/>
      <c r="K21" s="214"/>
      <c r="L21" s="107"/>
      <c r="M21" s="108"/>
      <c r="N21" s="91"/>
      <c r="T21" s="95"/>
      <c r="U21" s="95"/>
      <c r="V21" s="109"/>
      <c r="W21" s="110"/>
      <c r="X21" s="214" t="s">
        <v>402</v>
      </c>
      <c r="Y21" s="214"/>
      <c r="Z21" s="205"/>
      <c r="AA21" s="205"/>
      <c r="AB21" s="91"/>
      <c r="AC21" s="92"/>
      <c r="AD21" s="91"/>
      <c r="AJ21" s="7">
        <v>17</v>
      </c>
      <c r="AK21" s="85" t="s">
        <v>403</v>
      </c>
      <c r="AL21" s="84"/>
      <c r="AM21" s="84"/>
    </row>
    <row r="22" spans="4:39" ht="20.25" customHeight="1">
      <c r="D22" s="95"/>
      <c r="E22" s="106"/>
      <c r="F22" s="95"/>
      <c r="G22" s="95"/>
      <c r="H22" s="201" t="s">
        <v>404</v>
      </c>
      <c r="I22" s="202"/>
      <c r="J22" s="202"/>
      <c r="K22" s="202"/>
      <c r="L22" s="91"/>
      <c r="M22" s="92"/>
      <c r="N22" s="91"/>
      <c r="T22" s="95"/>
      <c r="U22" s="95"/>
      <c r="V22" s="96"/>
      <c r="W22" s="95"/>
      <c r="X22" s="201" t="s">
        <v>405</v>
      </c>
      <c r="Y22" s="202"/>
      <c r="Z22" s="202"/>
      <c r="AA22" s="202"/>
      <c r="AB22" s="91"/>
      <c r="AC22" s="92"/>
      <c r="AD22" s="91"/>
      <c r="AJ22" s="7">
        <v>18</v>
      </c>
      <c r="AK22" s="85" t="s">
        <v>406</v>
      </c>
      <c r="AL22" s="84"/>
      <c r="AM22" s="84"/>
    </row>
    <row r="23" spans="3:39" ht="20.25" customHeight="1" thickBot="1">
      <c r="C23" s="89">
        <v>1</v>
      </c>
      <c r="D23" s="101"/>
      <c r="E23" s="102"/>
      <c r="F23" s="97"/>
      <c r="G23" s="97"/>
      <c r="H23" s="99">
        <v>0</v>
      </c>
      <c r="I23" s="97"/>
      <c r="J23" s="97"/>
      <c r="K23" s="97">
        <v>2</v>
      </c>
      <c r="L23" s="101"/>
      <c r="M23" s="102"/>
      <c r="N23" s="97"/>
      <c r="O23" s="89"/>
      <c r="P23" s="105">
        <v>1</v>
      </c>
      <c r="Q23" s="89"/>
      <c r="R23" s="89"/>
      <c r="S23" s="89">
        <v>0</v>
      </c>
      <c r="T23" s="89"/>
      <c r="U23" s="111"/>
      <c r="V23" s="104"/>
      <c r="W23" s="112"/>
      <c r="X23" s="99">
        <v>5</v>
      </c>
      <c r="Y23" s="97"/>
      <c r="Z23" s="97"/>
      <c r="AA23" s="235">
        <v>2</v>
      </c>
      <c r="AB23" s="101"/>
      <c r="AC23" s="102"/>
      <c r="AD23" s="98"/>
      <c r="AE23" s="89"/>
      <c r="AF23" s="236">
        <v>1</v>
      </c>
      <c r="AJ23" s="7">
        <v>19</v>
      </c>
      <c r="AK23" s="85" t="s">
        <v>306</v>
      </c>
      <c r="AL23" s="84"/>
      <c r="AM23" s="84"/>
    </row>
    <row r="24" spans="3:39" ht="20.25" customHeight="1">
      <c r="C24" s="92"/>
      <c r="D24" s="207" t="s">
        <v>402</v>
      </c>
      <c r="E24" s="207"/>
      <c r="F24" s="208"/>
      <c r="G24" s="209"/>
      <c r="H24" s="100"/>
      <c r="K24" s="92"/>
      <c r="L24" s="207" t="s">
        <v>407</v>
      </c>
      <c r="M24" s="207"/>
      <c r="N24" s="208"/>
      <c r="O24" s="209"/>
      <c r="P24" s="113"/>
      <c r="Q24" s="113"/>
      <c r="R24" s="113"/>
      <c r="S24" s="113"/>
      <c r="T24" s="215" t="s">
        <v>402</v>
      </c>
      <c r="U24" s="208"/>
      <c r="V24" s="207"/>
      <c r="W24" s="207"/>
      <c r="X24" s="114"/>
      <c r="Y24" s="113"/>
      <c r="Z24" s="113"/>
      <c r="AA24" s="115"/>
      <c r="AB24" s="207" t="s">
        <v>407</v>
      </c>
      <c r="AC24" s="207"/>
      <c r="AD24" s="208"/>
      <c r="AE24" s="209"/>
      <c r="AJ24" s="7">
        <v>20</v>
      </c>
      <c r="AK24" s="85" t="s">
        <v>307</v>
      </c>
      <c r="AL24" s="84"/>
      <c r="AM24" s="84"/>
    </row>
    <row r="25" spans="3:39" ht="20.25" customHeight="1">
      <c r="C25" s="92"/>
      <c r="D25" s="210" t="s">
        <v>408</v>
      </c>
      <c r="E25" s="211"/>
      <c r="F25" s="211"/>
      <c r="G25" s="211"/>
      <c r="H25" s="100"/>
      <c r="K25" s="92"/>
      <c r="L25" s="210" t="s">
        <v>408</v>
      </c>
      <c r="M25" s="211"/>
      <c r="N25" s="211"/>
      <c r="O25" s="212"/>
      <c r="P25" s="113"/>
      <c r="Q25" s="113"/>
      <c r="R25" s="113"/>
      <c r="S25" s="113"/>
      <c r="T25" s="213" t="s">
        <v>409</v>
      </c>
      <c r="U25" s="211"/>
      <c r="V25" s="211"/>
      <c r="W25" s="211"/>
      <c r="X25" s="114"/>
      <c r="Y25" s="113"/>
      <c r="Z25" s="113"/>
      <c r="AA25" s="115"/>
      <c r="AB25" s="210" t="s">
        <v>409</v>
      </c>
      <c r="AC25" s="211"/>
      <c r="AD25" s="211"/>
      <c r="AE25" s="212"/>
      <c r="AJ25" s="7">
        <v>21</v>
      </c>
      <c r="AK25" s="85" t="s">
        <v>318</v>
      </c>
      <c r="AL25" s="84"/>
      <c r="AM25" s="84"/>
    </row>
    <row r="26" spans="3:39" ht="20.25" customHeight="1">
      <c r="C26" s="116"/>
      <c r="D26" s="91"/>
      <c r="E26" s="91"/>
      <c r="F26" s="91"/>
      <c r="G26" s="91"/>
      <c r="H26" s="100"/>
      <c r="K26" s="116"/>
      <c r="L26" s="91"/>
      <c r="M26" s="91"/>
      <c r="N26" s="91"/>
      <c r="O26" s="117"/>
      <c r="T26" s="100"/>
      <c r="U26" s="91"/>
      <c r="V26" s="91"/>
      <c r="W26" s="91"/>
      <c r="X26" s="118"/>
      <c r="AA26" s="116"/>
      <c r="AB26" s="91"/>
      <c r="AC26" s="91"/>
      <c r="AD26" s="91"/>
      <c r="AE26" s="117"/>
      <c r="AJ26" s="7">
        <v>22</v>
      </c>
      <c r="AK26" s="85" t="s">
        <v>218</v>
      </c>
      <c r="AL26" s="84"/>
      <c r="AM26" s="84"/>
    </row>
    <row r="27" spans="3:37" ht="20.25" customHeight="1">
      <c r="C27" s="206" t="s">
        <v>410</v>
      </c>
      <c r="D27" s="206"/>
      <c r="E27" s="7"/>
      <c r="F27" s="7"/>
      <c r="G27" s="206" t="s">
        <v>411</v>
      </c>
      <c r="H27" s="206"/>
      <c r="I27" s="7"/>
      <c r="J27" s="7"/>
      <c r="K27" s="206" t="s">
        <v>412</v>
      </c>
      <c r="L27" s="206"/>
      <c r="M27" s="7"/>
      <c r="N27" s="7"/>
      <c r="O27" s="206" t="s">
        <v>413</v>
      </c>
      <c r="P27" s="206"/>
      <c r="Q27" s="7"/>
      <c r="R27" s="7"/>
      <c r="S27" s="206" t="s">
        <v>414</v>
      </c>
      <c r="T27" s="206"/>
      <c r="U27" s="7"/>
      <c r="V27" s="7"/>
      <c r="W27" s="206" t="s">
        <v>415</v>
      </c>
      <c r="X27" s="206"/>
      <c r="Y27" s="7"/>
      <c r="Z27" s="7"/>
      <c r="AA27" s="206" t="s">
        <v>416</v>
      </c>
      <c r="AB27" s="206"/>
      <c r="AC27" s="7"/>
      <c r="AD27" s="7"/>
      <c r="AE27" s="206" t="s">
        <v>417</v>
      </c>
      <c r="AF27" s="206"/>
      <c r="AJ27" s="7">
        <v>23</v>
      </c>
      <c r="AK27" s="83" t="s">
        <v>209</v>
      </c>
    </row>
    <row r="28" spans="3:37" ht="20.25" customHeight="1">
      <c r="C28" s="195" t="s">
        <v>418</v>
      </c>
      <c r="D28" s="196"/>
      <c r="G28" s="195" t="s">
        <v>268</v>
      </c>
      <c r="H28" s="196"/>
      <c r="K28" s="195" t="s">
        <v>406</v>
      </c>
      <c r="L28" s="196"/>
      <c r="O28" s="195" t="s">
        <v>279</v>
      </c>
      <c r="P28" s="196"/>
      <c r="S28" s="195" t="s">
        <v>263</v>
      </c>
      <c r="T28" s="196"/>
      <c r="W28" s="195" t="s">
        <v>419</v>
      </c>
      <c r="X28" s="196"/>
      <c r="AA28" s="195" t="s">
        <v>256</v>
      </c>
      <c r="AB28" s="196"/>
      <c r="AE28" s="195" t="s">
        <v>420</v>
      </c>
      <c r="AF28" s="196"/>
      <c r="AJ28" s="7">
        <v>24</v>
      </c>
      <c r="AK28" s="83" t="s">
        <v>212</v>
      </c>
    </row>
    <row r="29" spans="3:37" ht="20.25" customHeight="1">
      <c r="C29" s="197"/>
      <c r="D29" s="198"/>
      <c r="G29" s="197"/>
      <c r="H29" s="198"/>
      <c r="K29" s="197"/>
      <c r="L29" s="198"/>
      <c r="O29" s="197"/>
      <c r="P29" s="198"/>
      <c r="S29" s="197"/>
      <c r="T29" s="198"/>
      <c r="W29" s="197"/>
      <c r="X29" s="198"/>
      <c r="AA29" s="197"/>
      <c r="AB29" s="198"/>
      <c r="AE29" s="197"/>
      <c r="AF29" s="198"/>
      <c r="AJ29" s="7">
        <v>25</v>
      </c>
      <c r="AK29" s="83" t="s">
        <v>219</v>
      </c>
    </row>
    <row r="30" spans="3:37" ht="21" customHeight="1">
      <c r="C30" s="197"/>
      <c r="D30" s="198"/>
      <c r="G30" s="197"/>
      <c r="H30" s="198"/>
      <c r="K30" s="197"/>
      <c r="L30" s="198"/>
      <c r="O30" s="197"/>
      <c r="P30" s="198"/>
      <c r="S30" s="197"/>
      <c r="T30" s="198"/>
      <c r="W30" s="197"/>
      <c r="X30" s="198"/>
      <c r="AA30" s="197"/>
      <c r="AB30" s="198"/>
      <c r="AE30" s="197"/>
      <c r="AF30" s="198"/>
      <c r="AJ30" s="7">
        <v>26</v>
      </c>
      <c r="AK30" s="83" t="s">
        <v>216</v>
      </c>
    </row>
    <row r="31" spans="3:37" ht="20.25" customHeight="1">
      <c r="C31" s="197"/>
      <c r="D31" s="198"/>
      <c r="G31" s="197"/>
      <c r="H31" s="198"/>
      <c r="K31" s="197"/>
      <c r="L31" s="198"/>
      <c r="O31" s="197"/>
      <c r="P31" s="198"/>
      <c r="S31" s="197"/>
      <c r="T31" s="198"/>
      <c r="W31" s="197"/>
      <c r="X31" s="198"/>
      <c r="AA31" s="197"/>
      <c r="AB31" s="198"/>
      <c r="AE31" s="197"/>
      <c r="AF31" s="198"/>
      <c r="AJ31" s="7">
        <v>27</v>
      </c>
      <c r="AK31" s="7" t="s">
        <v>256</v>
      </c>
    </row>
    <row r="32" spans="3:37" ht="20.25" customHeight="1">
      <c r="C32" s="197"/>
      <c r="D32" s="198"/>
      <c r="G32" s="197"/>
      <c r="H32" s="198"/>
      <c r="K32" s="197"/>
      <c r="L32" s="198"/>
      <c r="O32" s="197"/>
      <c r="P32" s="198"/>
      <c r="S32" s="197"/>
      <c r="T32" s="198"/>
      <c r="W32" s="197"/>
      <c r="X32" s="198"/>
      <c r="AA32" s="197"/>
      <c r="AB32" s="198"/>
      <c r="AE32" s="197"/>
      <c r="AF32" s="198"/>
      <c r="AJ32" s="7">
        <v>28</v>
      </c>
      <c r="AK32" s="87" t="s">
        <v>268</v>
      </c>
    </row>
    <row r="33" spans="3:37" ht="20.25" customHeight="1">
      <c r="C33" s="199"/>
      <c r="D33" s="200"/>
      <c r="G33" s="199"/>
      <c r="H33" s="200"/>
      <c r="K33" s="199"/>
      <c r="L33" s="200"/>
      <c r="O33" s="199"/>
      <c r="P33" s="200"/>
      <c r="S33" s="199"/>
      <c r="T33" s="200"/>
      <c r="W33" s="199"/>
      <c r="X33" s="200"/>
      <c r="AA33" s="199"/>
      <c r="AB33" s="200"/>
      <c r="AD33" s="117"/>
      <c r="AE33" s="199"/>
      <c r="AF33" s="200"/>
      <c r="AJ33" s="7">
        <v>29</v>
      </c>
      <c r="AK33" s="85" t="s">
        <v>421</v>
      </c>
    </row>
    <row r="34" spans="6:37" ht="20.25" customHeight="1">
      <c r="F34" s="94"/>
      <c r="G34" s="91"/>
      <c r="H34" s="201" t="s">
        <v>404</v>
      </c>
      <c r="I34" s="202"/>
      <c r="J34" s="202"/>
      <c r="K34" s="202"/>
      <c r="L34" s="91"/>
      <c r="M34" s="92"/>
      <c r="V34" s="100"/>
      <c r="W34" s="91"/>
      <c r="X34" s="201" t="s">
        <v>405</v>
      </c>
      <c r="Y34" s="202"/>
      <c r="Z34" s="202"/>
      <c r="AA34" s="202"/>
      <c r="AB34" s="91"/>
      <c r="AC34" s="91"/>
      <c r="AD34" s="94"/>
      <c r="AJ34" s="7">
        <v>30</v>
      </c>
      <c r="AK34" s="83" t="s">
        <v>422</v>
      </c>
    </row>
    <row r="35" spans="6:37" ht="20.25" customHeight="1" thickBot="1">
      <c r="F35" s="120"/>
      <c r="G35" s="121"/>
      <c r="H35" s="203" t="s">
        <v>407</v>
      </c>
      <c r="I35" s="203"/>
      <c r="J35" s="203"/>
      <c r="K35" s="203"/>
      <c r="L35" s="121"/>
      <c r="M35" s="122"/>
      <c r="V35" s="123"/>
      <c r="W35" s="90"/>
      <c r="X35" s="204" t="s">
        <v>407</v>
      </c>
      <c r="Y35" s="204"/>
      <c r="Z35" s="205"/>
      <c r="AA35" s="205"/>
      <c r="AB35" s="91"/>
      <c r="AC35" s="91"/>
      <c r="AD35" s="94"/>
      <c r="AJ35" s="7">
        <v>31</v>
      </c>
      <c r="AK35" s="7" t="s">
        <v>263</v>
      </c>
    </row>
    <row r="36" spans="5:37" ht="20.25" customHeight="1">
      <c r="E36" s="124">
        <v>1</v>
      </c>
      <c r="G36" s="91"/>
      <c r="H36" s="91"/>
      <c r="I36" s="125"/>
      <c r="J36" s="90"/>
      <c r="N36" s="126">
        <v>1</v>
      </c>
      <c r="U36" s="124">
        <v>0</v>
      </c>
      <c r="W36" s="79"/>
      <c r="Z36" s="127"/>
      <c r="AA36" s="128"/>
      <c r="AB36" s="128"/>
      <c r="AC36" s="128"/>
      <c r="AD36" s="126">
        <v>6</v>
      </c>
      <c r="AJ36" s="7">
        <v>32</v>
      </c>
      <c r="AK36" s="7" t="s">
        <v>419</v>
      </c>
    </row>
    <row r="37" spans="8:37" ht="25.5" customHeight="1">
      <c r="H37" s="188" t="s">
        <v>423</v>
      </c>
      <c r="I37" s="189"/>
      <c r="J37" s="189"/>
      <c r="K37" s="190"/>
      <c r="W37" s="79"/>
      <c r="X37" s="188" t="s">
        <v>424</v>
      </c>
      <c r="Y37" s="189"/>
      <c r="Z37" s="189"/>
      <c r="AA37" s="190"/>
      <c r="AK37" s="79" t="s">
        <v>203</v>
      </c>
    </row>
    <row r="38" ht="13.5">
      <c r="AK38" s="79" t="s">
        <v>346</v>
      </c>
    </row>
    <row r="39" ht="13.5">
      <c r="AK39" s="79" t="s">
        <v>210</v>
      </c>
    </row>
    <row r="40" ht="13.5">
      <c r="AK40" s="79" t="s">
        <v>347</v>
      </c>
    </row>
    <row r="41" ht="13.5">
      <c r="AK41" s="79" t="s">
        <v>348</v>
      </c>
    </row>
    <row r="42" ht="13.5">
      <c r="AK42" s="79" t="s">
        <v>349</v>
      </c>
    </row>
    <row r="43" ht="13.5">
      <c r="AK43" s="79" t="s">
        <v>275</v>
      </c>
    </row>
    <row r="44" ht="13.5">
      <c r="AK44" s="79" t="s">
        <v>350</v>
      </c>
    </row>
    <row r="45" ht="13.5">
      <c r="AK45" s="79" t="s">
        <v>263</v>
      </c>
    </row>
    <row r="46" ht="13.5">
      <c r="AK46" s="79" t="s">
        <v>278</v>
      </c>
    </row>
    <row r="47" ht="13.5">
      <c r="AK47" s="79" t="s">
        <v>207</v>
      </c>
    </row>
    <row r="48" ht="13.5">
      <c r="AK48" s="79" t="s">
        <v>425</v>
      </c>
    </row>
    <row r="49" ht="13.5">
      <c r="AK49" s="79" t="s">
        <v>261</v>
      </c>
    </row>
    <row r="50" ht="13.5">
      <c r="AK50" s="79" t="s">
        <v>208</v>
      </c>
    </row>
    <row r="51" ht="13.5">
      <c r="AK51" s="79" t="s">
        <v>142</v>
      </c>
    </row>
    <row r="52" ht="13.5">
      <c r="AK52" s="79" t="s">
        <v>426</v>
      </c>
    </row>
    <row r="53" ht="13.5">
      <c r="AK53" s="79" t="s">
        <v>268</v>
      </c>
    </row>
    <row r="54" ht="13.5">
      <c r="AK54" s="79" t="s">
        <v>256</v>
      </c>
    </row>
    <row r="55" ht="13.5">
      <c r="AK55" s="79" t="s">
        <v>273</v>
      </c>
    </row>
    <row r="56" ht="13.5">
      <c r="AK56" s="79" t="s">
        <v>427</v>
      </c>
    </row>
    <row r="57" ht="13.5">
      <c r="AK57" s="79" t="s">
        <v>271</v>
      </c>
    </row>
    <row r="58" ht="13.5">
      <c r="AK58" s="79" t="s">
        <v>418</v>
      </c>
    </row>
    <row r="60" ht="13.5">
      <c r="AK60" s="79" t="s">
        <v>428</v>
      </c>
    </row>
  </sheetData>
  <sheetProtection/>
  <mergeCells count="51">
    <mergeCell ref="AE28:AF33"/>
    <mergeCell ref="H34:K34"/>
    <mergeCell ref="X34:AA34"/>
    <mergeCell ref="H35:K35"/>
    <mergeCell ref="X35:AA35"/>
    <mergeCell ref="H37:K37"/>
    <mergeCell ref="X37:AA37"/>
    <mergeCell ref="W27:X27"/>
    <mergeCell ref="AA27:AB27"/>
    <mergeCell ref="AE27:AF27"/>
    <mergeCell ref="C28:D33"/>
    <mergeCell ref="G28:H33"/>
    <mergeCell ref="K28:L33"/>
    <mergeCell ref="O28:P33"/>
    <mergeCell ref="S28:T33"/>
    <mergeCell ref="W28:X33"/>
    <mergeCell ref="AA28:AB33"/>
    <mergeCell ref="AB24:AE24"/>
    <mergeCell ref="D25:G25"/>
    <mergeCell ref="L25:O25"/>
    <mergeCell ref="T25:W25"/>
    <mergeCell ref="AB25:AE25"/>
    <mergeCell ref="C27:D27"/>
    <mergeCell ref="G27:H27"/>
    <mergeCell ref="K27:L27"/>
    <mergeCell ref="O27:P27"/>
    <mergeCell ref="S27:T27"/>
    <mergeCell ref="X21:AA21"/>
    <mergeCell ref="H22:K22"/>
    <mergeCell ref="X22:AA22"/>
    <mergeCell ref="D24:G24"/>
    <mergeCell ref="L24:O24"/>
    <mergeCell ref="T24:W24"/>
    <mergeCell ref="N14:U14"/>
    <mergeCell ref="P15:S15"/>
    <mergeCell ref="P16:S16"/>
    <mergeCell ref="N18:U18"/>
    <mergeCell ref="P19:S19"/>
    <mergeCell ref="H21:K21"/>
    <mergeCell ref="C7:S8"/>
    <mergeCell ref="U7:W8"/>
    <mergeCell ref="X7:AF8"/>
    <mergeCell ref="U9:W10"/>
    <mergeCell ref="X9:AF10"/>
    <mergeCell ref="P12:S12"/>
    <mergeCell ref="B2:AF2"/>
    <mergeCell ref="U3:W4"/>
    <mergeCell ref="X3:AF4"/>
    <mergeCell ref="C4:S5"/>
    <mergeCell ref="U5:W6"/>
    <mergeCell ref="X5:AF6"/>
  </mergeCells>
  <dataValidations count="2">
    <dataValidation type="list" allowBlank="1" showInputMessage="1" showErrorMessage="1" sqref="AE28:AF33 K28:L33 C28:D33 W28:X33 AA28:AB33 G28:H33 S28:T33">
      <formula1>$AK$5:$AK$36</formula1>
    </dataValidation>
    <dataValidation type="list" allowBlank="1" showInputMessage="1" showErrorMessage="1" sqref="O28:P33">
      <formula1>$AK$5:$AK$26</formula1>
    </dataValidation>
  </dataValidations>
  <printOptions horizontalCentered="1" verticalCentered="1"/>
  <pageMargins left="0.31496062992125984" right="0.11811023622047245" top="0.5511811023622047" bottom="0.2755905511811024" header="0.275590551181102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shiosyou</dc:creator>
  <cp:keywords/>
  <dc:description/>
  <cp:lastModifiedBy>K2f</cp:lastModifiedBy>
  <cp:lastPrinted>2014-05-25T11:05:29Z</cp:lastPrinted>
  <dcterms:created xsi:type="dcterms:W3CDTF">1997-01-08T22:48:59Z</dcterms:created>
  <dcterms:modified xsi:type="dcterms:W3CDTF">2014-06-22T08:50:39Z</dcterms:modified>
  <cp:category/>
  <cp:version/>
  <cp:contentType/>
  <cp:contentStatus/>
</cp:coreProperties>
</file>