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決勝ﾘｰｸﾞ" sheetId="1" r:id="rId1"/>
    <sheet name="決勝L戦績表" sheetId="2" r:id="rId2"/>
    <sheet name="決勝T" sheetId="3" r:id="rId3"/>
  </sheets>
  <definedNames/>
  <calcPr fullCalcOnLoad="1"/>
</workbook>
</file>

<file path=xl/sharedStrings.xml><?xml version="1.0" encoding="utf-8"?>
<sst xmlns="http://schemas.openxmlformats.org/spreadsheetml/2006/main" count="386" uniqueCount="217">
  <si>
    <t>ＶＳ</t>
  </si>
  <si>
    <t>Ａ３</t>
  </si>
  <si>
    <t>Ａ1</t>
  </si>
  <si>
    <t>Ａ2</t>
  </si>
  <si>
    <t>Ａ3</t>
  </si>
  <si>
    <t>会場</t>
  </si>
  <si>
    <t>※</t>
  </si>
  <si>
    <t>グループ</t>
  </si>
  <si>
    <t>№</t>
  </si>
  <si>
    <t>Ｂ１</t>
  </si>
  <si>
    <t>Ｂ２</t>
  </si>
  <si>
    <t>Ｂ３</t>
  </si>
  <si>
    <t>Ｃ1</t>
  </si>
  <si>
    <t>Ｃ2</t>
  </si>
  <si>
    <t>Ｃ3</t>
  </si>
  <si>
    <t>Ｄ1</t>
  </si>
  <si>
    <t>Ｄ2</t>
  </si>
  <si>
    <t>Ｄ3</t>
  </si>
  <si>
    <t>Ａ2</t>
  </si>
  <si>
    <t>Ｄ３</t>
  </si>
  <si>
    <t>順位</t>
  </si>
  <si>
    <t>差</t>
  </si>
  <si>
    <t>失点</t>
  </si>
  <si>
    <t>得点</t>
  </si>
  <si>
    <t>負</t>
  </si>
  <si>
    <t>分</t>
  </si>
  <si>
    <t>勝</t>
  </si>
  <si>
    <t>勝点</t>
  </si>
  <si>
    <t>チーム表示</t>
  </si>
  <si>
    <t>B-1</t>
  </si>
  <si>
    <t>C-1</t>
  </si>
  <si>
    <t>G-1</t>
  </si>
  <si>
    <t>-</t>
  </si>
  <si>
    <t>Ａグループ</t>
  </si>
  <si>
    <t>Ｄグループ</t>
  </si>
  <si>
    <t>G1</t>
  </si>
  <si>
    <t>H1</t>
  </si>
  <si>
    <t>E1</t>
  </si>
  <si>
    <t>B２</t>
  </si>
  <si>
    <t>B3</t>
  </si>
  <si>
    <t>C２</t>
  </si>
  <si>
    <t>C3</t>
  </si>
  <si>
    <t>D２</t>
  </si>
  <si>
    <t>D3</t>
  </si>
  <si>
    <t>B1</t>
  </si>
  <si>
    <t>C1</t>
  </si>
  <si>
    <t>C2</t>
  </si>
  <si>
    <t>D1</t>
  </si>
  <si>
    <t>D2</t>
  </si>
  <si>
    <t>A-1</t>
  </si>
  <si>
    <t>A-2</t>
  </si>
  <si>
    <t>A-3</t>
  </si>
  <si>
    <t>B-1</t>
  </si>
  <si>
    <t>B-2</t>
  </si>
  <si>
    <t>B-3</t>
  </si>
  <si>
    <t>C-1</t>
  </si>
  <si>
    <t>C-2</t>
  </si>
  <si>
    <t>C-3</t>
  </si>
  <si>
    <t>D-1</t>
  </si>
  <si>
    <t>D-2</t>
  </si>
  <si>
    <t>D-3</t>
  </si>
  <si>
    <t>E-1</t>
  </si>
  <si>
    <t>E-2</t>
  </si>
  <si>
    <t>E-3</t>
  </si>
  <si>
    <t>F-1</t>
  </si>
  <si>
    <t>F-2</t>
  </si>
  <si>
    <t>F-3</t>
  </si>
  <si>
    <t>G-1</t>
  </si>
  <si>
    <t>G-2</t>
  </si>
  <si>
    <t>G-3</t>
  </si>
  <si>
    <t>H-1</t>
  </si>
  <si>
    <t>H-2</t>
  </si>
  <si>
    <t>H-3</t>
  </si>
  <si>
    <t>松島FBC P-1-①</t>
  </si>
  <si>
    <t>松島FBC P-2-①</t>
  </si>
  <si>
    <t>松島FBC P-1-②</t>
  </si>
  <si>
    <t>松島FBC P-2-②</t>
  </si>
  <si>
    <t>B2</t>
  </si>
  <si>
    <t>Ｃ3</t>
  </si>
  <si>
    <t>Bグループ</t>
  </si>
  <si>
    <t>Cグループ</t>
  </si>
  <si>
    <t>Eグループ</t>
  </si>
  <si>
    <t>Fグループ</t>
  </si>
  <si>
    <t>Gグループ</t>
  </si>
  <si>
    <t>Hグループ</t>
  </si>
  <si>
    <t>E2</t>
  </si>
  <si>
    <t>E3</t>
  </si>
  <si>
    <t>F1</t>
  </si>
  <si>
    <t>F2</t>
  </si>
  <si>
    <t>F3</t>
  </si>
  <si>
    <t>G2</t>
  </si>
  <si>
    <t>G3</t>
  </si>
  <si>
    <t>H2</t>
  </si>
  <si>
    <t>H3</t>
  </si>
  <si>
    <t>Ａ・Eグループリーグ</t>
  </si>
  <si>
    <t>Ｂ・Fグループリーグ</t>
  </si>
  <si>
    <t>C・Gグループリーグ</t>
  </si>
  <si>
    <t>Ｄ・Hグループリーグ</t>
  </si>
  <si>
    <t>出場チーム</t>
  </si>
  <si>
    <t>大河原</t>
  </si>
  <si>
    <t>岩沼西</t>
  </si>
  <si>
    <t>増田FC</t>
  </si>
  <si>
    <t>玉　浦</t>
  </si>
  <si>
    <t>不二が丘</t>
  </si>
  <si>
    <t>めでしまFC</t>
  </si>
  <si>
    <t>大　和</t>
  </si>
  <si>
    <t>S・KSC</t>
  </si>
  <si>
    <t>高　砂</t>
  </si>
  <si>
    <t>アバンSC</t>
  </si>
  <si>
    <t>東四郎丸</t>
  </si>
  <si>
    <t>やぎやま</t>
  </si>
  <si>
    <t>上　杉</t>
  </si>
  <si>
    <t>シューレFC</t>
  </si>
  <si>
    <t>愛　子</t>
  </si>
  <si>
    <t>ベガルタ</t>
  </si>
  <si>
    <t>ジュニオール</t>
  </si>
  <si>
    <t>セレスタ</t>
  </si>
  <si>
    <t>FCアルコ</t>
  </si>
  <si>
    <t>釜SSS</t>
  </si>
  <si>
    <t>広渕FC</t>
  </si>
  <si>
    <t>すすなろFC</t>
  </si>
  <si>
    <t>古　川</t>
  </si>
  <si>
    <t>FC古川南</t>
  </si>
  <si>
    <t>小牛田FC</t>
  </si>
  <si>
    <t>FC.加美</t>
  </si>
  <si>
    <t>FCみらい</t>
  </si>
  <si>
    <t>エスペランサ</t>
  </si>
  <si>
    <t>Bグループ</t>
  </si>
  <si>
    <t>Ｄグループ</t>
  </si>
  <si>
    <t>Ｃグループ</t>
  </si>
  <si>
    <t>優　勝</t>
  </si>
  <si>
    <t>会場・めぐみ野サッカー場Bコート</t>
  </si>
  <si>
    <t>準優勝</t>
  </si>
  <si>
    <t>第３位</t>
  </si>
  <si>
    <t>第４位</t>
  </si>
  <si>
    <t>試合時間　20-5-20</t>
  </si>
  <si>
    <t>引分け時　5-5　後　ＰＫ戦</t>
  </si>
  <si>
    <t>（決勝Tは全て延長戦/PK戦）</t>
  </si>
  <si>
    <t>ベガルタ仙台</t>
  </si>
  <si>
    <t>マリソル松島</t>
  </si>
  <si>
    <t>H1</t>
  </si>
  <si>
    <t>H3</t>
  </si>
  <si>
    <t>H2</t>
  </si>
  <si>
    <t>H3</t>
  </si>
  <si>
    <t>G1</t>
  </si>
  <si>
    <t>G3</t>
  </si>
  <si>
    <t>G2</t>
  </si>
  <si>
    <t>F1</t>
  </si>
  <si>
    <t>F2</t>
  </si>
  <si>
    <t>F3</t>
  </si>
  <si>
    <t>E1</t>
  </si>
  <si>
    <t>E3</t>
  </si>
  <si>
    <t>E2</t>
  </si>
  <si>
    <t>※</t>
  </si>
  <si>
    <t>Ｂ,Ｃ,Ｆ,Ｇ-1にはシードグループ以外の１位チームがはいる。その下も同様とする。</t>
  </si>
  <si>
    <t>決勝トーナメント組合せについては、シード枠をの関係から各アルファベット枠に入る。</t>
  </si>
  <si>
    <t>Ａ-1～Ｈ-1に入るチームは、優勝リーグ戦Ａ～Ｈグループ１位チームが入る。</t>
  </si>
  <si>
    <t>Ａ-1は第１シード、Ｄ-1は第４シード、Ｅ-1は第３シード、Ｈ-1は第２シードが入る。</t>
  </si>
  <si>
    <t>各グループ１位チームは、チビリンピック宮城県大会出場資格を付与する。</t>
  </si>
  <si>
    <t>上記対戦表「ＶＳ」上に記載のチームが主審、対戦相手が予備審を担当する。</t>
  </si>
  <si>
    <t>※　帯同審判・・第6試合両チームが第１試合を、その後次の試合を行う。詳細は下記に記載。</t>
  </si>
  <si>
    <t>審判</t>
  </si>
  <si>
    <t>A-1</t>
  </si>
  <si>
    <t>ラセルバロイ</t>
  </si>
  <si>
    <t>塩釜FC</t>
  </si>
  <si>
    <t>D-1</t>
  </si>
  <si>
    <t>仙台中田</t>
  </si>
  <si>
    <t>E-1</t>
  </si>
  <si>
    <t>LIBERTA</t>
  </si>
  <si>
    <t>F-1</t>
  </si>
  <si>
    <t>コパFC</t>
  </si>
  <si>
    <t>仙台YMCA</t>
  </si>
  <si>
    <t>プログレッソ</t>
  </si>
  <si>
    <t>H-1</t>
  </si>
  <si>
    <t>ACジュニオール</t>
  </si>
  <si>
    <t>第1シードG</t>
  </si>
  <si>
    <t>第2シードG</t>
  </si>
  <si>
    <t>第3シードG</t>
  </si>
  <si>
    <t>第4シードG</t>
  </si>
  <si>
    <t>Ａ-1には第１シード、Ｄ-1は第４シード、Ｅ-1は第３シード、Ｈ-1は第2シードグループ１位チームが入る。</t>
  </si>
  <si>
    <t>2022　ミヤギテレビ杯　宮城県サッカースポーツ少年団　新人大会決勝リーグ戦組合せ</t>
  </si>
  <si>
    <t>2022年　ミヤギテレビ杯　宮城県サッカースポーツ少年団　新人大会　決勝トーナメント</t>
  </si>
  <si>
    <t>リーグ戦（20分-5分-20分）　　11月23日（水）</t>
  </si>
  <si>
    <t>2022　ミヤギテレビ杯　宮城県サッカースポーツ少年団　新人大会　決勝リーグ戦績表</t>
  </si>
  <si>
    <t>準決勝・３決戦・決勝戦（11月27日）</t>
  </si>
  <si>
    <t>準々決勝（11月26日）</t>
  </si>
  <si>
    <t>但し、グループ１位が上記予選参加を希望しない時には、順に２位、３位チームに資格を与える。</t>
  </si>
  <si>
    <t>V.錦ケ丘</t>
  </si>
  <si>
    <t>TOMIYA</t>
  </si>
  <si>
    <t>おおくま</t>
  </si>
  <si>
    <t>富ケ丘</t>
  </si>
  <si>
    <t>FCみらい</t>
  </si>
  <si>
    <t>鹿野FC</t>
  </si>
  <si>
    <t>スポルティーボ</t>
  </si>
  <si>
    <t>Pgcom石巻</t>
  </si>
  <si>
    <t>アンティゴ</t>
  </si>
  <si>
    <t>コバルトーレ</t>
  </si>
  <si>
    <t>なかのFC</t>
  </si>
  <si>
    <t>荒浜FC</t>
  </si>
  <si>
    <t>プログレッソ</t>
  </si>
  <si>
    <t>アンティゴ</t>
  </si>
  <si>
    <t>なかのFC</t>
  </si>
  <si>
    <t>スポルティーボ</t>
  </si>
  <si>
    <t>S・KSC</t>
  </si>
  <si>
    <t>ラセルバロイ</t>
  </si>
  <si>
    <t>おおくま</t>
  </si>
  <si>
    <t>ACジュニオール</t>
  </si>
  <si>
    <t>コバルトーレ</t>
  </si>
  <si>
    <t>LIBERTA</t>
  </si>
  <si>
    <t>FCみらい</t>
  </si>
  <si>
    <t>アバンSC</t>
  </si>
  <si>
    <t>コパFC</t>
  </si>
  <si>
    <t>TOMIYA</t>
  </si>
  <si>
    <t>めぐみ野A-①</t>
  </si>
  <si>
    <t>めぐみ野A-②</t>
  </si>
  <si>
    <t>めぐみ野A-①</t>
  </si>
  <si>
    <t>めぐみ野A-②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</si>
</sst>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4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9"/>
      <name val="ＭＳ Ｐゴシック"/>
      <family val="3"/>
    </font>
    <font>
      <b/>
      <sz val="9"/>
      <color indexed="12"/>
      <name val="HG丸ｺﾞｼｯｸM-PRO"/>
      <family val="3"/>
    </font>
    <font>
      <b/>
      <sz val="8"/>
      <color indexed="12"/>
      <name val="HG丸ｺﾞｼｯｸM-PRO"/>
      <family val="3"/>
    </font>
    <font>
      <sz val="14"/>
      <name val="HG丸ｺﾞｼｯｸM-PRO"/>
      <family val="3"/>
    </font>
    <font>
      <b/>
      <i/>
      <sz val="9"/>
      <name val="HG丸ｺﾞｼｯｸM-PRO"/>
      <family val="3"/>
    </font>
    <font>
      <b/>
      <i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丸ｺﾞｼｯｸM-PRO"/>
      <family val="3"/>
    </font>
    <font>
      <sz val="9"/>
      <color indexed="10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shrinkToFit="1"/>
    </xf>
    <xf numFmtId="0" fontId="8" fillId="0" borderId="0" xfId="0" applyFont="1" applyAlignment="1">
      <alignment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textRotation="255" shrinkToFit="1"/>
    </xf>
    <xf numFmtId="177" fontId="6" fillId="0" borderId="15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6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/>
    </xf>
    <xf numFmtId="177" fontId="6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77" fontId="5" fillId="0" borderId="10" xfId="0" applyNumberFormat="1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 shrinkToFit="1"/>
    </xf>
    <xf numFmtId="0" fontId="10" fillId="0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 shrinkToFit="1"/>
    </xf>
    <xf numFmtId="0" fontId="10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vertical="center" textRotation="255" shrinkToFit="1"/>
    </xf>
    <xf numFmtId="0" fontId="3" fillId="0" borderId="22" xfId="0" applyFont="1" applyBorder="1" applyAlignment="1">
      <alignment vertical="center" textRotation="255" shrinkToFit="1"/>
    </xf>
    <xf numFmtId="20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24" xfId="0" applyBorder="1" applyAlignment="1">
      <alignment vertical="center" textRotation="255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/>
    </xf>
    <xf numFmtId="56" fontId="3" fillId="0" borderId="0" xfId="0" applyNumberFormat="1" applyFont="1" applyBorder="1" applyAlignment="1">
      <alignment horizontal="center" shrinkToFit="1"/>
    </xf>
    <xf numFmtId="20" fontId="3" fillId="0" borderId="2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 vertical="center" textRotation="255" shrinkToFit="1"/>
    </xf>
    <xf numFmtId="0" fontId="3" fillId="0" borderId="24" xfId="0" applyFont="1" applyBorder="1" applyAlignment="1">
      <alignment vertical="center" textRotation="255" shrinkToFit="1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 shrinkToFit="1"/>
    </xf>
    <xf numFmtId="49" fontId="3" fillId="0" borderId="24" xfId="0" applyNumberFormat="1" applyFont="1" applyBorder="1" applyAlignment="1">
      <alignment shrinkToFit="1"/>
    </xf>
    <xf numFmtId="49" fontId="3" fillId="0" borderId="0" xfId="0" applyNumberFormat="1" applyFont="1" applyBorder="1" applyAlignment="1">
      <alignment shrinkToFit="1"/>
    </xf>
    <xf numFmtId="20" fontId="3" fillId="0" borderId="0" xfId="0" applyNumberFormat="1" applyFont="1" applyBorder="1" applyAlignment="1">
      <alignment horizontal="center"/>
    </xf>
    <xf numFmtId="56" fontId="2" fillId="0" borderId="0" xfId="0" applyNumberFormat="1" applyFont="1" applyBorder="1" applyAlignment="1">
      <alignment horizontal="center" shrinkToFit="1"/>
    </xf>
    <xf numFmtId="56" fontId="2" fillId="0" borderId="26" xfId="0" applyNumberFormat="1" applyFont="1" applyBorder="1" applyAlignment="1">
      <alignment horizontal="center" shrinkToFit="1"/>
    </xf>
    <xf numFmtId="0" fontId="3" fillId="0" borderId="0" xfId="0" applyFont="1" applyAlignment="1">
      <alignment horizontal="left" shrinkToFit="1"/>
    </xf>
    <xf numFmtId="0" fontId="11" fillId="0" borderId="0" xfId="0" applyFont="1" applyAlignment="1">
      <alignment horizontal="center" vertical="center"/>
    </xf>
    <xf numFmtId="56" fontId="2" fillId="0" borderId="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8" fillId="0" borderId="15" xfId="0" applyFont="1" applyBorder="1" applyAlignment="1">
      <alignment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8" fillId="0" borderId="22" xfId="0" applyFont="1" applyBorder="1" applyAlignment="1">
      <alignment shrinkToFit="1"/>
    </xf>
    <xf numFmtId="0" fontId="6" fillId="0" borderId="10" xfId="0" applyFont="1" applyBorder="1" applyAlignment="1">
      <alignment horizontal="center" vertical="center" shrinkToFit="1"/>
    </xf>
    <xf numFmtId="20" fontId="6" fillId="0" borderId="10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shrinkToFit="1"/>
    </xf>
    <xf numFmtId="0" fontId="8" fillId="0" borderId="12" xfId="0" applyFont="1" applyBorder="1" applyAlignment="1">
      <alignment shrinkToFit="1"/>
    </xf>
    <xf numFmtId="0" fontId="2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shrinkToFit="1"/>
    </xf>
    <xf numFmtId="0" fontId="32" fillId="0" borderId="15" xfId="0" applyFont="1" applyBorder="1" applyAlignment="1">
      <alignment shrinkToFit="1"/>
    </xf>
    <xf numFmtId="0" fontId="31" fillId="0" borderId="15" xfId="0" applyFont="1" applyBorder="1" applyAlignment="1">
      <alignment horizontal="center" vertical="center" shrinkToFit="1"/>
    </xf>
    <xf numFmtId="0" fontId="32" fillId="0" borderId="16" xfId="0" applyFont="1" applyBorder="1" applyAlignment="1">
      <alignment shrinkToFit="1"/>
    </xf>
    <xf numFmtId="0" fontId="31" fillId="0" borderId="1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8" fillId="0" borderId="16" xfId="0" applyFont="1" applyBorder="1" applyAlignment="1">
      <alignment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1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31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20" fontId="3" fillId="0" borderId="0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56" fontId="2" fillId="0" borderId="26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textRotation="1" shrinkToFit="1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20" fontId="3" fillId="0" borderId="0" xfId="0" applyNumberFormat="1" applyFont="1" applyBorder="1" applyAlignment="1">
      <alignment horizontal="center" shrinkToFit="1"/>
    </xf>
    <xf numFmtId="49" fontId="3" fillId="0" borderId="19" xfId="0" applyNumberFormat="1" applyFont="1" applyBorder="1" applyAlignment="1">
      <alignment horizontal="center" shrinkToFit="1"/>
    </xf>
    <xf numFmtId="49" fontId="3" fillId="0" borderId="11" xfId="0" applyNumberFormat="1" applyFont="1" applyBorder="1" applyAlignment="1">
      <alignment horizontal="center" shrinkToFit="1"/>
    </xf>
    <xf numFmtId="49" fontId="3" fillId="0" borderId="18" xfId="0" applyNumberFormat="1" applyFont="1" applyBorder="1" applyAlignment="1">
      <alignment horizontal="center" shrinkToFit="1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76200</xdr:rowOff>
    </xdr:from>
    <xdr:to>
      <xdr:col>5</xdr:col>
      <xdr:colOff>0</xdr:colOff>
      <xdr:row>15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809625" y="2752725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2.375" style="1" customWidth="1"/>
    <col min="2" max="2" width="8.375" style="1" customWidth="1"/>
    <col min="3" max="22" width="4.375" style="1" customWidth="1"/>
    <col min="23" max="23" width="3.375" style="1" customWidth="1"/>
    <col min="24" max="24" width="11.75390625" style="1" hidden="1" customWidth="1"/>
    <col min="25" max="25" width="16.625" style="2" hidden="1" customWidth="1"/>
    <col min="26" max="26" width="9.75390625" style="1" hidden="1" customWidth="1"/>
    <col min="27" max="31" width="6.375" style="1" customWidth="1"/>
    <col min="32" max="16384" width="9.00390625" style="1" customWidth="1"/>
  </cols>
  <sheetData>
    <row r="1" spans="1:22" ht="21.75" customHeight="1">
      <c r="A1" s="124" t="s">
        <v>180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5" ht="24" customHeight="1">
      <c r="A2" s="139">
        <v>44888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Y2" s="2" t="s">
        <v>28</v>
      </c>
    </row>
    <row r="3" spans="3:26" s="2" customFormat="1" ht="18" customHeight="1">
      <c r="C3" s="138" t="s">
        <v>33</v>
      </c>
      <c r="D3" s="138"/>
      <c r="E3" s="138"/>
      <c r="F3" s="138"/>
      <c r="G3" s="138"/>
      <c r="H3" s="138" t="s">
        <v>79</v>
      </c>
      <c r="I3" s="138"/>
      <c r="J3" s="138"/>
      <c r="K3" s="138"/>
      <c r="L3" s="138"/>
      <c r="M3" s="138" t="s">
        <v>80</v>
      </c>
      <c r="N3" s="138"/>
      <c r="O3" s="138"/>
      <c r="P3" s="138"/>
      <c r="Q3" s="138"/>
      <c r="R3" s="138" t="s">
        <v>34</v>
      </c>
      <c r="S3" s="138"/>
      <c r="T3" s="138"/>
      <c r="U3" s="138"/>
      <c r="V3" s="138"/>
      <c r="X3" s="2" t="s">
        <v>162</v>
      </c>
      <c r="Y3" s="2" t="s">
        <v>163</v>
      </c>
      <c r="Z3" s="2" t="s">
        <v>178</v>
      </c>
    </row>
    <row r="4" spans="3:25" s="2" customFormat="1" ht="18" customHeight="1">
      <c r="C4" s="5" t="s">
        <v>2</v>
      </c>
      <c r="D4" s="135" t="s">
        <v>138</v>
      </c>
      <c r="E4" s="136"/>
      <c r="F4" s="136"/>
      <c r="G4" s="137"/>
      <c r="H4" s="5" t="s">
        <v>9</v>
      </c>
      <c r="I4" s="135" t="s">
        <v>139</v>
      </c>
      <c r="J4" s="136"/>
      <c r="K4" s="136"/>
      <c r="L4" s="137"/>
      <c r="M4" s="5" t="s">
        <v>12</v>
      </c>
      <c r="N4" s="135" t="s">
        <v>203</v>
      </c>
      <c r="O4" s="136"/>
      <c r="P4" s="136"/>
      <c r="Q4" s="137"/>
      <c r="R4" s="5" t="s">
        <v>15</v>
      </c>
      <c r="S4" s="135" t="s">
        <v>187</v>
      </c>
      <c r="T4" s="136"/>
      <c r="U4" s="136"/>
      <c r="V4" s="137"/>
      <c r="X4" s="2" t="s">
        <v>50</v>
      </c>
      <c r="Y4" s="2" t="s">
        <v>187</v>
      </c>
    </row>
    <row r="5" spans="3:25" s="2" customFormat="1" ht="18" customHeight="1">
      <c r="C5" s="5" t="s">
        <v>3</v>
      </c>
      <c r="D5" s="135" t="s">
        <v>190</v>
      </c>
      <c r="E5" s="136"/>
      <c r="F5" s="136"/>
      <c r="G5" s="137"/>
      <c r="H5" s="5" t="s">
        <v>10</v>
      </c>
      <c r="I5" s="135" t="s">
        <v>201</v>
      </c>
      <c r="J5" s="136"/>
      <c r="K5" s="136"/>
      <c r="L5" s="137"/>
      <c r="M5" s="5" t="s">
        <v>13</v>
      </c>
      <c r="N5" s="135" t="s">
        <v>194</v>
      </c>
      <c r="O5" s="136"/>
      <c r="P5" s="136"/>
      <c r="Q5" s="137"/>
      <c r="R5" s="5" t="s">
        <v>16</v>
      </c>
      <c r="S5" s="135" t="s">
        <v>204</v>
      </c>
      <c r="T5" s="136"/>
      <c r="U5" s="136"/>
      <c r="V5" s="137"/>
      <c r="X5" s="2" t="s">
        <v>51</v>
      </c>
      <c r="Y5" s="2" t="s">
        <v>166</v>
      </c>
    </row>
    <row r="6" spans="3:25" s="2" customFormat="1" ht="18" customHeight="1">
      <c r="C6" s="5" t="s">
        <v>4</v>
      </c>
      <c r="D6" s="135" t="s">
        <v>200</v>
      </c>
      <c r="E6" s="136"/>
      <c r="F6" s="136"/>
      <c r="G6" s="137"/>
      <c r="H6" s="5" t="s">
        <v>11</v>
      </c>
      <c r="I6" s="135" t="s">
        <v>202</v>
      </c>
      <c r="J6" s="136"/>
      <c r="K6" s="136"/>
      <c r="L6" s="137"/>
      <c r="M6" s="5" t="s">
        <v>14</v>
      </c>
      <c r="N6" s="135" t="s">
        <v>198</v>
      </c>
      <c r="O6" s="136"/>
      <c r="P6" s="136"/>
      <c r="Q6" s="137"/>
      <c r="R6" s="5" t="s">
        <v>17</v>
      </c>
      <c r="S6" s="135" t="s">
        <v>205</v>
      </c>
      <c r="T6" s="136"/>
      <c r="U6" s="136"/>
      <c r="V6" s="137"/>
      <c r="X6" s="2" t="s">
        <v>29</v>
      </c>
      <c r="Y6" s="2" t="s">
        <v>139</v>
      </c>
    </row>
    <row r="7" spans="3:25" s="2" customFormat="1" ht="18" customHeigh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X7" s="2" t="s">
        <v>53</v>
      </c>
      <c r="Y7" s="2" t="s">
        <v>188</v>
      </c>
    </row>
    <row r="8" spans="3:25" s="2" customFormat="1" ht="18" customHeight="1">
      <c r="C8" s="138" t="s">
        <v>81</v>
      </c>
      <c r="D8" s="138"/>
      <c r="E8" s="138"/>
      <c r="F8" s="138"/>
      <c r="G8" s="138"/>
      <c r="H8" s="138" t="s">
        <v>82</v>
      </c>
      <c r="I8" s="138"/>
      <c r="J8" s="138"/>
      <c r="K8" s="138"/>
      <c r="L8" s="138"/>
      <c r="M8" s="138" t="s">
        <v>83</v>
      </c>
      <c r="N8" s="138"/>
      <c r="O8" s="138"/>
      <c r="P8" s="138"/>
      <c r="Q8" s="138"/>
      <c r="R8" s="138" t="s">
        <v>84</v>
      </c>
      <c r="S8" s="138"/>
      <c r="T8" s="138"/>
      <c r="U8" s="138"/>
      <c r="V8" s="138"/>
      <c r="X8" s="2" t="s">
        <v>54</v>
      </c>
      <c r="Y8" s="9" t="s">
        <v>170</v>
      </c>
    </row>
    <row r="9" spans="3:26" s="2" customFormat="1" ht="18" customHeight="1">
      <c r="C9" s="5" t="s">
        <v>37</v>
      </c>
      <c r="D9" s="135" t="s">
        <v>164</v>
      </c>
      <c r="E9" s="136"/>
      <c r="F9" s="136"/>
      <c r="G9" s="137"/>
      <c r="H9" s="5" t="s">
        <v>87</v>
      </c>
      <c r="I9" s="135" t="s">
        <v>210</v>
      </c>
      <c r="J9" s="136"/>
      <c r="K9" s="136"/>
      <c r="L9" s="137"/>
      <c r="M9" s="5" t="s">
        <v>35</v>
      </c>
      <c r="N9" s="135" t="s">
        <v>207</v>
      </c>
      <c r="O9" s="136"/>
      <c r="P9" s="136"/>
      <c r="Q9" s="137"/>
      <c r="R9" s="5" t="s">
        <v>36</v>
      </c>
      <c r="S9" s="135" t="s">
        <v>199</v>
      </c>
      <c r="T9" s="136"/>
      <c r="U9" s="136"/>
      <c r="V9" s="137"/>
      <c r="X9" s="2" t="s">
        <v>30</v>
      </c>
      <c r="Y9" s="9" t="s">
        <v>138</v>
      </c>
      <c r="Z9" s="2" t="s">
        <v>175</v>
      </c>
    </row>
    <row r="10" spans="3:25" s="2" customFormat="1" ht="18" customHeight="1">
      <c r="C10" s="5" t="s">
        <v>85</v>
      </c>
      <c r="D10" s="135" t="s">
        <v>212</v>
      </c>
      <c r="E10" s="136"/>
      <c r="F10" s="136"/>
      <c r="G10" s="137"/>
      <c r="H10" s="5" t="s">
        <v>88</v>
      </c>
      <c r="I10" s="135" t="s">
        <v>171</v>
      </c>
      <c r="J10" s="136"/>
      <c r="K10" s="136"/>
      <c r="L10" s="137"/>
      <c r="M10" s="5" t="s">
        <v>90</v>
      </c>
      <c r="N10" s="135" t="s">
        <v>208</v>
      </c>
      <c r="O10" s="136"/>
      <c r="P10" s="136"/>
      <c r="Q10" s="137"/>
      <c r="R10" s="5" t="s">
        <v>92</v>
      </c>
      <c r="S10" s="135" t="s">
        <v>192</v>
      </c>
      <c r="T10" s="136"/>
      <c r="U10" s="136"/>
      <c r="V10" s="137"/>
      <c r="X10" s="2" t="s">
        <v>56</v>
      </c>
      <c r="Y10" s="2" t="s">
        <v>189</v>
      </c>
    </row>
    <row r="11" spans="3:25" s="2" customFormat="1" ht="18" customHeight="1">
      <c r="C11" s="5" t="s">
        <v>86</v>
      </c>
      <c r="D11" s="135" t="s">
        <v>166</v>
      </c>
      <c r="E11" s="136"/>
      <c r="F11" s="136"/>
      <c r="G11" s="137"/>
      <c r="H11" s="5" t="s">
        <v>89</v>
      </c>
      <c r="I11" s="135" t="s">
        <v>211</v>
      </c>
      <c r="J11" s="136"/>
      <c r="K11" s="136"/>
      <c r="L11" s="137"/>
      <c r="M11" s="5" t="s">
        <v>91</v>
      </c>
      <c r="N11" s="135" t="s">
        <v>209</v>
      </c>
      <c r="O11" s="136"/>
      <c r="P11" s="136"/>
      <c r="Q11" s="137"/>
      <c r="R11" s="5" t="s">
        <v>93</v>
      </c>
      <c r="S11" s="135" t="s">
        <v>206</v>
      </c>
      <c r="T11" s="136"/>
      <c r="U11" s="136"/>
      <c r="V11" s="137"/>
      <c r="X11" s="2" t="s">
        <v>57</v>
      </c>
      <c r="Y11" s="2" t="s">
        <v>190</v>
      </c>
    </row>
    <row r="12" spans="2:26" s="2" customFormat="1" ht="18" customHeight="1">
      <c r="B12" s="3" t="s">
        <v>153</v>
      </c>
      <c r="C12" s="141" t="s">
        <v>179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X12" s="2" t="s">
        <v>165</v>
      </c>
      <c r="Y12" s="2" t="s">
        <v>164</v>
      </c>
      <c r="Z12" s="2" t="s">
        <v>177</v>
      </c>
    </row>
    <row r="13" spans="3:25" s="2" customFormat="1" ht="18" customHeight="1">
      <c r="C13" s="142" t="s">
        <v>154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X13" s="2" t="s">
        <v>59</v>
      </c>
      <c r="Y13" s="9" t="s">
        <v>171</v>
      </c>
    </row>
    <row r="14" spans="3:25" s="2" customFormat="1" ht="18" customHeight="1">
      <c r="C14" s="142" t="s">
        <v>155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X14" s="2" t="s">
        <v>60</v>
      </c>
      <c r="Y14" s="2" t="s">
        <v>191</v>
      </c>
    </row>
    <row r="15" spans="3:25" s="2" customFormat="1" ht="18" customHeight="1">
      <c r="C15" s="3" t="s">
        <v>6</v>
      </c>
      <c r="D15" s="4" t="s">
        <v>182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X15" s="9" t="s">
        <v>167</v>
      </c>
      <c r="Y15" s="2" t="s">
        <v>106</v>
      </c>
    </row>
    <row r="16" spans="3:25" s="2" customFormat="1" ht="18" customHeight="1">
      <c r="C16" s="7" t="s">
        <v>160</v>
      </c>
      <c r="X16" s="9" t="s">
        <v>62</v>
      </c>
      <c r="Y16" s="9" t="s">
        <v>192</v>
      </c>
    </row>
    <row r="17" spans="1:25" s="2" customFormat="1" ht="18" customHeight="1">
      <c r="A17" s="120" t="s">
        <v>8</v>
      </c>
      <c r="B17" s="11" t="s">
        <v>7</v>
      </c>
      <c r="C17" s="120" t="s">
        <v>94</v>
      </c>
      <c r="D17" s="120"/>
      <c r="E17" s="120"/>
      <c r="F17" s="120"/>
      <c r="G17" s="120"/>
      <c r="H17" s="120" t="s">
        <v>95</v>
      </c>
      <c r="I17" s="120"/>
      <c r="J17" s="120"/>
      <c r="K17" s="120"/>
      <c r="L17" s="120"/>
      <c r="M17" s="120" t="s">
        <v>96</v>
      </c>
      <c r="N17" s="120"/>
      <c r="O17" s="120"/>
      <c r="P17" s="120"/>
      <c r="Q17" s="120"/>
      <c r="R17" s="120" t="s">
        <v>97</v>
      </c>
      <c r="S17" s="120"/>
      <c r="T17" s="120"/>
      <c r="U17" s="120"/>
      <c r="V17" s="120"/>
      <c r="X17" s="9" t="s">
        <v>63</v>
      </c>
      <c r="Y17" s="2" t="s">
        <v>193</v>
      </c>
    </row>
    <row r="18" spans="1:25" s="2" customFormat="1" ht="18" customHeight="1">
      <c r="A18" s="120"/>
      <c r="B18" s="11" t="s">
        <v>5</v>
      </c>
      <c r="C18" s="120" t="s">
        <v>73</v>
      </c>
      <c r="D18" s="120"/>
      <c r="E18" s="120"/>
      <c r="F18" s="120"/>
      <c r="G18" s="120"/>
      <c r="H18" s="120" t="s">
        <v>75</v>
      </c>
      <c r="I18" s="120"/>
      <c r="J18" s="120"/>
      <c r="K18" s="120"/>
      <c r="L18" s="120"/>
      <c r="M18" s="120" t="s">
        <v>74</v>
      </c>
      <c r="N18" s="120"/>
      <c r="O18" s="120"/>
      <c r="P18" s="120"/>
      <c r="Q18" s="120"/>
      <c r="R18" s="120" t="s">
        <v>76</v>
      </c>
      <c r="S18" s="120"/>
      <c r="T18" s="120"/>
      <c r="U18" s="120"/>
      <c r="V18" s="120"/>
      <c r="X18" s="9" t="s">
        <v>169</v>
      </c>
      <c r="Y18" s="2" t="s">
        <v>108</v>
      </c>
    </row>
    <row r="19" spans="1:25" s="2" customFormat="1" ht="18" customHeight="1">
      <c r="A19" s="120">
        <v>1</v>
      </c>
      <c r="B19" s="121">
        <v>0.375</v>
      </c>
      <c r="C19" s="133" t="s">
        <v>2</v>
      </c>
      <c r="D19" s="116"/>
      <c r="E19" s="110" t="str">
        <f>F34</f>
        <v>E2</v>
      </c>
      <c r="F19" s="116" t="s">
        <v>1</v>
      </c>
      <c r="G19" s="117"/>
      <c r="H19" s="133" t="s">
        <v>44</v>
      </c>
      <c r="I19" s="116"/>
      <c r="J19" s="110" t="str">
        <f>K34</f>
        <v>F2</v>
      </c>
      <c r="K19" s="116" t="s">
        <v>39</v>
      </c>
      <c r="L19" s="117"/>
      <c r="M19" s="133" t="s">
        <v>12</v>
      </c>
      <c r="N19" s="116"/>
      <c r="O19" s="110" t="str">
        <f>P34</f>
        <v>G2</v>
      </c>
      <c r="P19" s="116" t="s">
        <v>78</v>
      </c>
      <c r="Q19" s="117"/>
      <c r="R19" s="133" t="s">
        <v>15</v>
      </c>
      <c r="S19" s="116"/>
      <c r="T19" s="110" t="str">
        <f>U34</f>
        <v>H2</v>
      </c>
      <c r="U19" s="116" t="s">
        <v>19</v>
      </c>
      <c r="V19" s="117"/>
      <c r="X19" s="9" t="s">
        <v>65</v>
      </c>
      <c r="Y19" s="2" t="s">
        <v>194</v>
      </c>
    </row>
    <row r="20" spans="1:25" s="2" customFormat="1" ht="18" customHeight="1">
      <c r="A20" s="120"/>
      <c r="B20" s="120"/>
      <c r="C20" s="125" t="str">
        <f>D4</f>
        <v>ベガルタ仙台</v>
      </c>
      <c r="D20" s="126"/>
      <c r="E20" s="14" t="s">
        <v>0</v>
      </c>
      <c r="F20" s="126" t="str">
        <f>D6</f>
        <v>アンティゴ</v>
      </c>
      <c r="G20" s="127"/>
      <c r="H20" s="125" t="str">
        <f>I4</f>
        <v>マリソル松島</v>
      </c>
      <c r="I20" s="126"/>
      <c r="J20" s="14" t="s">
        <v>0</v>
      </c>
      <c r="K20" s="126" t="str">
        <f>I6</f>
        <v>スポルティーボ</v>
      </c>
      <c r="L20" s="127"/>
      <c r="M20" s="125" t="str">
        <f>N4</f>
        <v>S・KSC</v>
      </c>
      <c r="N20" s="126"/>
      <c r="O20" s="14" t="s">
        <v>0</v>
      </c>
      <c r="P20" s="126" t="str">
        <f>N6</f>
        <v>荒浜FC</v>
      </c>
      <c r="Q20" s="127"/>
      <c r="R20" s="125" t="str">
        <f>S4</f>
        <v>V.錦ケ丘</v>
      </c>
      <c r="S20" s="126"/>
      <c r="T20" s="14" t="s">
        <v>0</v>
      </c>
      <c r="U20" s="126" t="str">
        <f>S6</f>
        <v>おおくま</v>
      </c>
      <c r="V20" s="127"/>
      <c r="X20" s="9" t="s">
        <v>66</v>
      </c>
      <c r="Y20" s="2" t="s">
        <v>195</v>
      </c>
    </row>
    <row r="21" spans="1:27" s="2" customFormat="1" ht="18" customHeight="1">
      <c r="A21" s="120"/>
      <c r="B21" s="120"/>
      <c r="C21" s="128"/>
      <c r="D21" s="130"/>
      <c r="E21" s="67"/>
      <c r="F21" s="130"/>
      <c r="G21" s="132"/>
      <c r="H21" s="128"/>
      <c r="I21" s="130"/>
      <c r="J21" s="67"/>
      <c r="K21" s="130"/>
      <c r="L21" s="132"/>
      <c r="M21" s="128"/>
      <c r="N21" s="130"/>
      <c r="O21" s="67"/>
      <c r="P21" s="130"/>
      <c r="Q21" s="132"/>
      <c r="R21" s="128"/>
      <c r="S21" s="130"/>
      <c r="T21" s="67"/>
      <c r="U21" s="130"/>
      <c r="V21" s="132"/>
      <c r="X21" s="9" t="s">
        <v>31</v>
      </c>
      <c r="Y21" s="2" t="s">
        <v>196</v>
      </c>
      <c r="AA21" s="9"/>
    </row>
    <row r="22" spans="1:27" s="2" customFormat="1" ht="18" customHeight="1">
      <c r="A22" s="120">
        <v>2</v>
      </c>
      <c r="B22" s="121">
        <v>0.4166666666666667</v>
      </c>
      <c r="C22" s="133" t="s">
        <v>150</v>
      </c>
      <c r="D22" s="122"/>
      <c r="E22" s="110" t="str">
        <f>F19</f>
        <v>Ａ３</v>
      </c>
      <c r="F22" s="116" t="s">
        <v>151</v>
      </c>
      <c r="G22" s="123"/>
      <c r="H22" s="133" t="s">
        <v>147</v>
      </c>
      <c r="I22" s="116"/>
      <c r="J22" s="110" t="str">
        <f>K19</f>
        <v>B3</v>
      </c>
      <c r="K22" s="116" t="s">
        <v>149</v>
      </c>
      <c r="L22" s="117"/>
      <c r="M22" s="133" t="s">
        <v>144</v>
      </c>
      <c r="N22" s="116"/>
      <c r="O22" s="110" t="str">
        <f>P19</f>
        <v>Ｃ3</v>
      </c>
      <c r="P22" s="116" t="s">
        <v>145</v>
      </c>
      <c r="Q22" s="117"/>
      <c r="R22" s="133" t="s">
        <v>140</v>
      </c>
      <c r="S22" s="116"/>
      <c r="T22" s="110" t="str">
        <f>U19</f>
        <v>Ｄ３</v>
      </c>
      <c r="U22" s="116" t="s">
        <v>141</v>
      </c>
      <c r="V22" s="117"/>
      <c r="X22" s="9" t="s">
        <v>68</v>
      </c>
      <c r="Y22" s="9" t="s">
        <v>168</v>
      </c>
      <c r="AA22" s="9"/>
    </row>
    <row r="23" spans="1:25" s="2" customFormat="1" ht="18" customHeight="1">
      <c r="A23" s="120"/>
      <c r="B23" s="120"/>
      <c r="C23" s="125" t="str">
        <f>D9</f>
        <v>塩釜FC</v>
      </c>
      <c r="D23" s="118"/>
      <c r="E23" s="14" t="s">
        <v>0</v>
      </c>
      <c r="F23" s="126" t="str">
        <f>D11</f>
        <v>仙台中田</v>
      </c>
      <c r="G23" s="119"/>
      <c r="H23" s="125" t="str">
        <f>I9</f>
        <v>アバンSC</v>
      </c>
      <c r="I23" s="126"/>
      <c r="J23" s="14" t="s">
        <v>0</v>
      </c>
      <c r="K23" s="126" t="str">
        <f>I11</f>
        <v>コパFC</v>
      </c>
      <c r="L23" s="127"/>
      <c r="M23" s="125" t="str">
        <f>N9</f>
        <v>コバルトーレ</v>
      </c>
      <c r="N23" s="126"/>
      <c r="O23" s="14" t="s">
        <v>0</v>
      </c>
      <c r="P23" s="126" t="str">
        <f>N11</f>
        <v>FCみらい</v>
      </c>
      <c r="Q23" s="127"/>
      <c r="R23" s="125" t="str">
        <f>S9</f>
        <v>プログレッソ</v>
      </c>
      <c r="S23" s="126"/>
      <c r="T23" s="14" t="s">
        <v>0</v>
      </c>
      <c r="U23" s="126" t="str">
        <f>S11</f>
        <v>ACジュニオール</v>
      </c>
      <c r="V23" s="127"/>
      <c r="X23" s="9" t="s">
        <v>69</v>
      </c>
      <c r="Y23" s="9" t="s">
        <v>174</v>
      </c>
    </row>
    <row r="24" spans="1:26" s="2" customFormat="1" ht="18" customHeight="1">
      <c r="A24" s="120"/>
      <c r="B24" s="120"/>
      <c r="C24" s="128"/>
      <c r="D24" s="129"/>
      <c r="E24" s="67"/>
      <c r="F24" s="130"/>
      <c r="G24" s="131"/>
      <c r="H24" s="128"/>
      <c r="I24" s="130"/>
      <c r="J24" s="67"/>
      <c r="K24" s="130"/>
      <c r="L24" s="132"/>
      <c r="M24" s="128"/>
      <c r="N24" s="130"/>
      <c r="O24" s="67"/>
      <c r="P24" s="130"/>
      <c r="Q24" s="132"/>
      <c r="R24" s="128"/>
      <c r="S24" s="130"/>
      <c r="T24" s="67"/>
      <c r="U24" s="130"/>
      <c r="V24" s="132"/>
      <c r="X24" s="9" t="s">
        <v>173</v>
      </c>
      <c r="Y24" s="9" t="s">
        <v>172</v>
      </c>
      <c r="Z24" s="2" t="s">
        <v>176</v>
      </c>
    </row>
    <row r="25" spans="1:27" s="2" customFormat="1" ht="18" customHeight="1">
      <c r="A25" s="120">
        <v>3</v>
      </c>
      <c r="B25" s="121">
        <v>0.458333333333333</v>
      </c>
      <c r="C25" s="133" t="s">
        <v>18</v>
      </c>
      <c r="D25" s="122"/>
      <c r="E25" s="110" t="str">
        <f>C22</f>
        <v>E1</v>
      </c>
      <c r="F25" s="116" t="s">
        <v>1</v>
      </c>
      <c r="G25" s="123"/>
      <c r="H25" s="133" t="s">
        <v>38</v>
      </c>
      <c r="I25" s="116"/>
      <c r="J25" s="110" t="str">
        <f>H22</f>
        <v>F1</v>
      </c>
      <c r="K25" s="116" t="s">
        <v>39</v>
      </c>
      <c r="L25" s="117"/>
      <c r="M25" s="133" t="s">
        <v>40</v>
      </c>
      <c r="N25" s="116"/>
      <c r="O25" s="110" t="str">
        <f>M22</f>
        <v>G1</v>
      </c>
      <c r="P25" s="116" t="s">
        <v>41</v>
      </c>
      <c r="Q25" s="117"/>
      <c r="R25" s="133" t="s">
        <v>42</v>
      </c>
      <c r="S25" s="116"/>
      <c r="T25" s="110" t="str">
        <f>R22</f>
        <v>H1</v>
      </c>
      <c r="U25" s="116" t="s">
        <v>43</v>
      </c>
      <c r="V25" s="117"/>
      <c r="X25" s="9" t="s">
        <v>71</v>
      </c>
      <c r="Y25" s="2" t="s">
        <v>197</v>
      </c>
      <c r="AA25" s="9"/>
    </row>
    <row r="26" spans="1:25" s="2" customFormat="1" ht="18" customHeight="1">
      <c r="A26" s="120"/>
      <c r="B26" s="120"/>
      <c r="C26" s="125" t="str">
        <f>D5</f>
        <v>富ケ丘</v>
      </c>
      <c r="D26" s="118"/>
      <c r="E26" s="14" t="s">
        <v>0</v>
      </c>
      <c r="F26" s="126" t="str">
        <f>D6</f>
        <v>アンティゴ</v>
      </c>
      <c r="G26" s="119"/>
      <c r="H26" s="125" t="str">
        <f>I5</f>
        <v>なかのFC</v>
      </c>
      <c r="I26" s="126"/>
      <c r="J26" s="14" t="s">
        <v>0</v>
      </c>
      <c r="K26" s="126" t="str">
        <f>I6</f>
        <v>スポルティーボ</v>
      </c>
      <c r="L26" s="127"/>
      <c r="M26" s="125" t="str">
        <f>N5</f>
        <v>Pgcom石巻</v>
      </c>
      <c r="N26" s="126"/>
      <c r="O26" s="14" t="s">
        <v>0</v>
      </c>
      <c r="P26" s="126" t="str">
        <f>N6</f>
        <v>荒浜FC</v>
      </c>
      <c r="Q26" s="127"/>
      <c r="R26" s="125" t="str">
        <f>S5</f>
        <v>ラセルバロイ</v>
      </c>
      <c r="S26" s="126"/>
      <c r="T26" s="14" t="s">
        <v>0</v>
      </c>
      <c r="U26" s="126" t="str">
        <f>S6</f>
        <v>おおくま</v>
      </c>
      <c r="V26" s="127"/>
      <c r="X26" s="9" t="s">
        <v>72</v>
      </c>
      <c r="Y26" s="2" t="s">
        <v>198</v>
      </c>
    </row>
    <row r="27" spans="1:22" s="2" customFormat="1" ht="18" customHeight="1">
      <c r="A27" s="120"/>
      <c r="B27" s="120"/>
      <c r="C27" s="112"/>
      <c r="D27" s="115"/>
      <c r="E27" s="18"/>
      <c r="F27" s="113"/>
      <c r="G27" s="134"/>
      <c r="H27" s="112"/>
      <c r="I27" s="113"/>
      <c r="J27" s="18"/>
      <c r="K27" s="113"/>
      <c r="L27" s="114"/>
      <c r="M27" s="112"/>
      <c r="N27" s="113"/>
      <c r="O27" s="18"/>
      <c r="P27" s="113"/>
      <c r="Q27" s="114"/>
      <c r="R27" s="112"/>
      <c r="S27" s="113"/>
      <c r="T27" s="18"/>
      <c r="U27" s="113"/>
      <c r="V27" s="114"/>
    </row>
    <row r="28" spans="1:27" s="2" customFormat="1" ht="18" customHeight="1">
      <c r="A28" s="120">
        <v>4</v>
      </c>
      <c r="B28" s="121">
        <v>0.5</v>
      </c>
      <c r="C28" s="133" t="s">
        <v>152</v>
      </c>
      <c r="D28" s="122"/>
      <c r="E28" s="110" t="str">
        <f>C25</f>
        <v>Ａ2</v>
      </c>
      <c r="F28" s="116" t="s">
        <v>151</v>
      </c>
      <c r="G28" s="123"/>
      <c r="H28" s="133" t="s">
        <v>148</v>
      </c>
      <c r="I28" s="116"/>
      <c r="J28" s="110" t="str">
        <f>H25</f>
        <v>B２</v>
      </c>
      <c r="K28" s="116" t="s">
        <v>149</v>
      </c>
      <c r="L28" s="117"/>
      <c r="M28" s="133" t="s">
        <v>146</v>
      </c>
      <c r="N28" s="116"/>
      <c r="O28" s="110" t="str">
        <f>M25</f>
        <v>C２</v>
      </c>
      <c r="P28" s="116" t="s">
        <v>145</v>
      </c>
      <c r="Q28" s="117"/>
      <c r="R28" s="133" t="s">
        <v>142</v>
      </c>
      <c r="S28" s="116"/>
      <c r="T28" s="110" t="str">
        <f>R25</f>
        <v>D２</v>
      </c>
      <c r="U28" s="116" t="s">
        <v>143</v>
      </c>
      <c r="V28" s="117"/>
      <c r="AA28" s="9"/>
    </row>
    <row r="29" spans="1:22" s="2" customFormat="1" ht="18" customHeight="1">
      <c r="A29" s="120"/>
      <c r="B29" s="120"/>
      <c r="C29" s="125" t="str">
        <f>D10</f>
        <v>TOMIYA</v>
      </c>
      <c r="D29" s="118"/>
      <c r="E29" s="14" t="s">
        <v>0</v>
      </c>
      <c r="F29" s="126" t="str">
        <f>D11</f>
        <v>仙台中田</v>
      </c>
      <c r="G29" s="119"/>
      <c r="H29" s="125" t="str">
        <f>I10</f>
        <v>仙台YMCA</v>
      </c>
      <c r="I29" s="126"/>
      <c r="J29" s="14" t="s">
        <v>0</v>
      </c>
      <c r="K29" s="126" t="str">
        <f>I11</f>
        <v>コパFC</v>
      </c>
      <c r="L29" s="127"/>
      <c r="M29" s="125" t="str">
        <f>N10</f>
        <v>LIBERTA</v>
      </c>
      <c r="N29" s="126"/>
      <c r="O29" s="14" t="s">
        <v>0</v>
      </c>
      <c r="P29" s="126" t="str">
        <f>N11</f>
        <v>FCみらい</v>
      </c>
      <c r="Q29" s="127"/>
      <c r="R29" s="125" t="str">
        <f>S10</f>
        <v>鹿野FC</v>
      </c>
      <c r="S29" s="126"/>
      <c r="T29" s="14" t="s">
        <v>0</v>
      </c>
      <c r="U29" s="126" t="str">
        <f>S11</f>
        <v>ACジュニオール</v>
      </c>
      <c r="V29" s="127"/>
    </row>
    <row r="30" spans="1:27" s="2" customFormat="1" ht="18" customHeight="1">
      <c r="A30" s="120"/>
      <c r="B30" s="120"/>
      <c r="C30" s="128"/>
      <c r="D30" s="129"/>
      <c r="E30" s="67"/>
      <c r="F30" s="130"/>
      <c r="G30" s="131"/>
      <c r="H30" s="128"/>
      <c r="I30" s="130"/>
      <c r="J30" s="67"/>
      <c r="K30" s="130"/>
      <c r="L30" s="132"/>
      <c r="M30" s="128"/>
      <c r="N30" s="130"/>
      <c r="O30" s="67"/>
      <c r="P30" s="130"/>
      <c r="Q30" s="132"/>
      <c r="R30" s="128"/>
      <c r="S30" s="130"/>
      <c r="T30" s="67"/>
      <c r="U30" s="130"/>
      <c r="V30" s="132"/>
      <c r="AA30" s="9"/>
    </row>
    <row r="31" spans="1:25" s="2" customFormat="1" ht="18" customHeight="1">
      <c r="A31" s="120">
        <v>5</v>
      </c>
      <c r="B31" s="121">
        <v>0.541666666666667</v>
      </c>
      <c r="C31" s="133" t="s">
        <v>2</v>
      </c>
      <c r="D31" s="116"/>
      <c r="E31" s="110" t="str">
        <f>F28</f>
        <v>E3</v>
      </c>
      <c r="F31" s="116" t="s">
        <v>18</v>
      </c>
      <c r="G31" s="117"/>
      <c r="H31" s="133" t="s">
        <v>44</v>
      </c>
      <c r="I31" s="116"/>
      <c r="J31" s="110" t="str">
        <f>K28</f>
        <v>F3</v>
      </c>
      <c r="K31" s="116" t="s">
        <v>77</v>
      </c>
      <c r="L31" s="117"/>
      <c r="M31" s="133" t="s">
        <v>45</v>
      </c>
      <c r="N31" s="116"/>
      <c r="O31" s="110" t="str">
        <f>P28</f>
        <v>G3</v>
      </c>
      <c r="P31" s="116" t="s">
        <v>46</v>
      </c>
      <c r="Q31" s="117"/>
      <c r="R31" s="133" t="s">
        <v>47</v>
      </c>
      <c r="S31" s="116"/>
      <c r="T31" s="110" t="str">
        <f>U28</f>
        <v>H3</v>
      </c>
      <c r="U31" s="116" t="s">
        <v>48</v>
      </c>
      <c r="V31" s="117"/>
      <c r="X31" s="9"/>
      <c r="Y31" s="9"/>
    </row>
    <row r="32" spans="1:25" s="2" customFormat="1" ht="18" customHeight="1">
      <c r="A32" s="120"/>
      <c r="B32" s="120"/>
      <c r="C32" s="125" t="str">
        <f>D4</f>
        <v>ベガルタ仙台</v>
      </c>
      <c r="D32" s="126"/>
      <c r="E32" s="14" t="s">
        <v>0</v>
      </c>
      <c r="F32" s="126" t="str">
        <f>D5</f>
        <v>富ケ丘</v>
      </c>
      <c r="G32" s="127"/>
      <c r="H32" s="125" t="str">
        <f>I4</f>
        <v>マリソル松島</v>
      </c>
      <c r="I32" s="126"/>
      <c r="J32" s="14" t="s">
        <v>0</v>
      </c>
      <c r="K32" s="126" t="str">
        <f>I5</f>
        <v>なかのFC</v>
      </c>
      <c r="L32" s="127"/>
      <c r="M32" s="125" t="str">
        <f>N4</f>
        <v>S・KSC</v>
      </c>
      <c r="N32" s="126"/>
      <c r="O32" s="14" t="s">
        <v>0</v>
      </c>
      <c r="P32" s="126" t="str">
        <f>N5</f>
        <v>Pgcom石巻</v>
      </c>
      <c r="Q32" s="127"/>
      <c r="R32" s="125" t="str">
        <f>S4</f>
        <v>V.錦ケ丘</v>
      </c>
      <c r="S32" s="126"/>
      <c r="T32" s="14" t="s">
        <v>0</v>
      </c>
      <c r="U32" s="126" t="str">
        <f>S5</f>
        <v>ラセルバロイ</v>
      </c>
      <c r="V32" s="127"/>
      <c r="X32" s="9"/>
      <c r="Y32" s="9"/>
    </row>
    <row r="33" spans="1:25" s="2" customFormat="1" ht="18" customHeight="1">
      <c r="A33" s="120"/>
      <c r="B33" s="120"/>
      <c r="C33" s="128"/>
      <c r="D33" s="130"/>
      <c r="E33" s="67"/>
      <c r="F33" s="130"/>
      <c r="G33" s="132"/>
      <c r="H33" s="128"/>
      <c r="I33" s="130"/>
      <c r="J33" s="67"/>
      <c r="K33" s="130"/>
      <c r="L33" s="132"/>
      <c r="M33" s="128"/>
      <c r="N33" s="130"/>
      <c r="O33" s="67"/>
      <c r="P33" s="130"/>
      <c r="Q33" s="132"/>
      <c r="R33" s="128"/>
      <c r="S33" s="130"/>
      <c r="T33" s="67"/>
      <c r="U33" s="130"/>
      <c r="V33" s="132"/>
      <c r="X33" s="9"/>
      <c r="Y33" s="9"/>
    </row>
    <row r="34" spans="1:25" s="2" customFormat="1" ht="18" customHeight="1">
      <c r="A34" s="120">
        <v>6</v>
      </c>
      <c r="B34" s="121">
        <v>0.583333333333333</v>
      </c>
      <c r="C34" s="133" t="s">
        <v>150</v>
      </c>
      <c r="D34" s="122"/>
      <c r="E34" s="110" t="str">
        <f>C31</f>
        <v>Ａ1</v>
      </c>
      <c r="F34" s="116" t="s">
        <v>152</v>
      </c>
      <c r="G34" s="123"/>
      <c r="H34" s="133" t="s">
        <v>147</v>
      </c>
      <c r="I34" s="116"/>
      <c r="J34" s="110" t="str">
        <f>H31</f>
        <v>B1</v>
      </c>
      <c r="K34" s="116" t="s">
        <v>148</v>
      </c>
      <c r="L34" s="117"/>
      <c r="M34" s="133" t="s">
        <v>144</v>
      </c>
      <c r="N34" s="116"/>
      <c r="O34" s="110" t="str">
        <f>M31</f>
        <v>C1</v>
      </c>
      <c r="P34" s="116" t="s">
        <v>146</v>
      </c>
      <c r="Q34" s="117"/>
      <c r="R34" s="133" t="s">
        <v>140</v>
      </c>
      <c r="S34" s="116"/>
      <c r="T34" s="110" t="str">
        <f>R31</f>
        <v>D1</v>
      </c>
      <c r="U34" s="116" t="s">
        <v>142</v>
      </c>
      <c r="V34" s="117"/>
      <c r="X34" s="9"/>
      <c r="Y34" s="9"/>
    </row>
    <row r="35" spans="1:25" s="2" customFormat="1" ht="18" customHeight="1">
      <c r="A35" s="120"/>
      <c r="B35" s="120"/>
      <c r="C35" s="125" t="str">
        <f>D9</f>
        <v>塩釜FC</v>
      </c>
      <c r="D35" s="118"/>
      <c r="E35" s="14" t="s">
        <v>0</v>
      </c>
      <c r="F35" s="126" t="str">
        <f>D10</f>
        <v>TOMIYA</v>
      </c>
      <c r="G35" s="119"/>
      <c r="H35" s="125" t="str">
        <f>I9</f>
        <v>アバンSC</v>
      </c>
      <c r="I35" s="126"/>
      <c r="J35" s="14" t="s">
        <v>0</v>
      </c>
      <c r="K35" s="126" t="str">
        <f>I10</f>
        <v>仙台YMCA</v>
      </c>
      <c r="L35" s="127"/>
      <c r="M35" s="125" t="str">
        <f>N9</f>
        <v>コバルトーレ</v>
      </c>
      <c r="N35" s="126"/>
      <c r="O35" s="14" t="s">
        <v>0</v>
      </c>
      <c r="P35" s="126" t="str">
        <f>N10</f>
        <v>LIBERTA</v>
      </c>
      <c r="Q35" s="127"/>
      <c r="R35" s="125" t="str">
        <f>S9</f>
        <v>プログレッソ</v>
      </c>
      <c r="S35" s="126"/>
      <c r="T35" s="14" t="s">
        <v>0</v>
      </c>
      <c r="U35" s="126" t="str">
        <f>S10</f>
        <v>鹿野FC</v>
      </c>
      <c r="V35" s="127"/>
      <c r="X35" s="9"/>
      <c r="Y35" s="9"/>
    </row>
    <row r="36" spans="1:25" s="2" customFormat="1" ht="18" customHeight="1">
      <c r="A36" s="120"/>
      <c r="B36" s="120"/>
      <c r="C36" s="128"/>
      <c r="D36" s="129"/>
      <c r="E36" s="67"/>
      <c r="F36" s="130"/>
      <c r="G36" s="131"/>
      <c r="H36" s="128"/>
      <c r="I36" s="130"/>
      <c r="J36" s="67"/>
      <c r="K36" s="130"/>
      <c r="L36" s="132"/>
      <c r="M36" s="128"/>
      <c r="N36" s="130"/>
      <c r="O36" s="67"/>
      <c r="P36" s="130"/>
      <c r="Q36" s="132"/>
      <c r="R36" s="128"/>
      <c r="S36" s="130"/>
      <c r="T36" s="67"/>
      <c r="U36" s="130"/>
      <c r="V36" s="132"/>
      <c r="X36" s="9"/>
      <c r="Y36" s="9"/>
    </row>
    <row r="38" spans="2:22" ht="18" customHeight="1">
      <c r="B38" s="111" t="s">
        <v>161</v>
      </c>
      <c r="C38" s="143" t="s">
        <v>159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</row>
    <row r="39" spans="2:22" ht="18" customHeight="1">
      <c r="B39" s="2" t="s">
        <v>153</v>
      </c>
      <c r="C39" s="143" t="s">
        <v>158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</row>
    <row r="40" spans="3:22" ht="18" customHeight="1">
      <c r="C40" s="143" t="s">
        <v>186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</row>
    <row r="41" ht="15" customHeight="1"/>
    <row r="42" ht="15" customHeight="1"/>
    <row r="43" ht="15" customHeight="1"/>
  </sheetData>
  <sheetProtection/>
  <mergeCells count="205">
    <mergeCell ref="C40:V40"/>
    <mergeCell ref="C38:V38"/>
    <mergeCell ref="M19:N19"/>
    <mergeCell ref="P19:Q19"/>
    <mergeCell ref="R19:S19"/>
    <mergeCell ref="U19:V19"/>
    <mergeCell ref="C12:V12"/>
    <mergeCell ref="C13:V13"/>
    <mergeCell ref="C14:V14"/>
    <mergeCell ref="C39:V39"/>
    <mergeCell ref="D4:G4"/>
    <mergeCell ref="I4:L4"/>
    <mergeCell ref="N4:Q4"/>
    <mergeCell ref="S4:V4"/>
    <mergeCell ref="A2:V2"/>
    <mergeCell ref="C3:G3"/>
    <mergeCell ref="H3:L3"/>
    <mergeCell ref="M3:Q3"/>
    <mergeCell ref="R3:V3"/>
    <mergeCell ref="D6:G6"/>
    <mergeCell ref="I6:L6"/>
    <mergeCell ref="N6:Q6"/>
    <mergeCell ref="S6:V6"/>
    <mergeCell ref="D5:G5"/>
    <mergeCell ref="I5:L5"/>
    <mergeCell ref="N5:Q5"/>
    <mergeCell ref="S5:V5"/>
    <mergeCell ref="D9:G9"/>
    <mergeCell ref="I9:L9"/>
    <mergeCell ref="N9:Q9"/>
    <mergeCell ref="S9:V9"/>
    <mergeCell ref="C8:G8"/>
    <mergeCell ref="H8:L8"/>
    <mergeCell ref="M8:Q8"/>
    <mergeCell ref="R8:V8"/>
    <mergeCell ref="D11:G11"/>
    <mergeCell ref="I11:L11"/>
    <mergeCell ref="N11:Q11"/>
    <mergeCell ref="S11:V11"/>
    <mergeCell ref="D10:G10"/>
    <mergeCell ref="I10:L10"/>
    <mergeCell ref="N10:Q10"/>
    <mergeCell ref="S10:V10"/>
    <mergeCell ref="M17:Q17"/>
    <mergeCell ref="R17:V17"/>
    <mergeCell ref="C18:G18"/>
    <mergeCell ref="H18:L18"/>
    <mergeCell ref="M18:Q18"/>
    <mergeCell ref="R18:V18"/>
    <mergeCell ref="H20:I20"/>
    <mergeCell ref="K20:L20"/>
    <mergeCell ref="A17:A18"/>
    <mergeCell ref="C17:G17"/>
    <mergeCell ref="H17:L17"/>
    <mergeCell ref="M21:N21"/>
    <mergeCell ref="P21:Q21"/>
    <mergeCell ref="A19:A21"/>
    <mergeCell ref="B19:B21"/>
    <mergeCell ref="C19:D19"/>
    <mergeCell ref="F19:G19"/>
    <mergeCell ref="H19:I19"/>
    <mergeCell ref="K19:L19"/>
    <mergeCell ref="C20:D20"/>
    <mergeCell ref="F20:G20"/>
    <mergeCell ref="C21:D21"/>
    <mergeCell ref="F21:G21"/>
    <mergeCell ref="H21:I21"/>
    <mergeCell ref="K21:L21"/>
    <mergeCell ref="M20:N20"/>
    <mergeCell ref="P20:Q20"/>
    <mergeCell ref="R20:S20"/>
    <mergeCell ref="U20:V20"/>
    <mergeCell ref="R21:S21"/>
    <mergeCell ref="U21:V21"/>
    <mergeCell ref="A22:A24"/>
    <mergeCell ref="B22:B24"/>
    <mergeCell ref="C22:D22"/>
    <mergeCell ref="F22:G22"/>
    <mergeCell ref="H22:I22"/>
    <mergeCell ref="K22:L22"/>
    <mergeCell ref="M22:N22"/>
    <mergeCell ref="P22:Q22"/>
    <mergeCell ref="C23:D23"/>
    <mergeCell ref="F23:G23"/>
    <mergeCell ref="H23:I23"/>
    <mergeCell ref="K23:L23"/>
    <mergeCell ref="M24:N24"/>
    <mergeCell ref="P24:Q24"/>
    <mergeCell ref="R22:S22"/>
    <mergeCell ref="U22:V22"/>
    <mergeCell ref="M23:N23"/>
    <mergeCell ref="P23:Q23"/>
    <mergeCell ref="R23:S23"/>
    <mergeCell ref="U23:V23"/>
    <mergeCell ref="C24:D24"/>
    <mergeCell ref="F24:G24"/>
    <mergeCell ref="H24:I24"/>
    <mergeCell ref="K24:L24"/>
    <mergeCell ref="R24:S24"/>
    <mergeCell ref="U24:V24"/>
    <mergeCell ref="A25:A27"/>
    <mergeCell ref="B25:B27"/>
    <mergeCell ref="C25:D25"/>
    <mergeCell ref="F25:G25"/>
    <mergeCell ref="H25:I25"/>
    <mergeCell ref="K25:L25"/>
    <mergeCell ref="M25:N25"/>
    <mergeCell ref="P25:Q25"/>
    <mergeCell ref="C26:D26"/>
    <mergeCell ref="F26:G26"/>
    <mergeCell ref="H26:I26"/>
    <mergeCell ref="K26:L26"/>
    <mergeCell ref="M27:N27"/>
    <mergeCell ref="P27:Q27"/>
    <mergeCell ref="R25:S25"/>
    <mergeCell ref="U25:V25"/>
    <mergeCell ref="M26:N26"/>
    <mergeCell ref="P26:Q26"/>
    <mergeCell ref="R26:S26"/>
    <mergeCell ref="U26:V26"/>
    <mergeCell ref="C27:D27"/>
    <mergeCell ref="F27:G27"/>
    <mergeCell ref="H27:I27"/>
    <mergeCell ref="K27:L27"/>
    <mergeCell ref="R27:S27"/>
    <mergeCell ref="U27:V27"/>
    <mergeCell ref="A28:A30"/>
    <mergeCell ref="B28:B30"/>
    <mergeCell ref="C28:D28"/>
    <mergeCell ref="F28:G28"/>
    <mergeCell ref="H28:I28"/>
    <mergeCell ref="K28:L28"/>
    <mergeCell ref="M28:N28"/>
    <mergeCell ref="P28:Q28"/>
    <mergeCell ref="C29:D29"/>
    <mergeCell ref="F29:G29"/>
    <mergeCell ref="H29:I29"/>
    <mergeCell ref="K29:L29"/>
    <mergeCell ref="M30:N30"/>
    <mergeCell ref="P30:Q30"/>
    <mergeCell ref="R28:S28"/>
    <mergeCell ref="U28:V28"/>
    <mergeCell ref="M29:N29"/>
    <mergeCell ref="P29:Q29"/>
    <mergeCell ref="R29:S29"/>
    <mergeCell ref="U29:V29"/>
    <mergeCell ref="C30:D30"/>
    <mergeCell ref="F30:G30"/>
    <mergeCell ref="H30:I30"/>
    <mergeCell ref="K30:L30"/>
    <mergeCell ref="R30:S30"/>
    <mergeCell ref="U30:V30"/>
    <mergeCell ref="A31:A33"/>
    <mergeCell ref="B31:B33"/>
    <mergeCell ref="C31:D31"/>
    <mergeCell ref="F31:G31"/>
    <mergeCell ref="H31:I31"/>
    <mergeCell ref="K31:L31"/>
    <mergeCell ref="M31:N31"/>
    <mergeCell ref="P31:Q31"/>
    <mergeCell ref="R31:S31"/>
    <mergeCell ref="U31:V31"/>
    <mergeCell ref="C32:D32"/>
    <mergeCell ref="F32:G32"/>
    <mergeCell ref="H32:I32"/>
    <mergeCell ref="K32:L32"/>
    <mergeCell ref="M32:N32"/>
    <mergeCell ref="P32:Q32"/>
    <mergeCell ref="R32:S32"/>
    <mergeCell ref="U32:V32"/>
    <mergeCell ref="H34:I34"/>
    <mergeCell ref="K34:L34"/>
    <mergeCell ref="U36:V36"/>
    <mergeCell ref="C33:D33"/>
    <mergeCell ref="F33:G33"/>
    <mergeCell ref="H33:I33"/>
    <mergeCell ref="K33:L33"/>
    <mergeCell ref="M33:N33"/>
    <mergeCell ref="P33:Q33"/>
    <mergeCell ref="A34:A36"/>
    <mergeCell ref="B34:B36"/>
    <mergeCell ref="C34:D34"/>
    <mergeCell ref="F34:G34"/>
    <mergeCell ref="M35:N35"/>
    <mergeCell ref="R33:S33"/>
    <mergeCell ref="U33:V33"/>
    <mergeCell ref="P35:Q35"/>
    <mergeCell ref="C35:D35"/>
    <mergeCell ref="F35:G35"/>
    <mergeCell ref="H35:I35"/>
    <mergeCell ref="K35:L35"/>
    <mergeCell ref="M34:N34"/>
    <mergeCell ref="P34:Q34"/>
    <mergeCell ref="R34:S34"/>
    <mergeCell ref="U34:V34"/>
    <mergeCell ref="A1:V1"/>
    <mergeCell ref="R35:S35"/>
    <mergeCell ref="U35:V35"/>
    <mergeCell ref="C36:D36"/>
    <mergeCell ref="F36:G36"/>
    <mergeCell ref="H36:I36"/>
    <mergeCell ref="K36:L36"/>
    <mergeCell ref="M36:N36"/>
    <mergeCell ref="P36:Q36"/>
    <mergeCell ref="R36:S36"/>
  </mergeCells>
  <dataValidations count="2">
    <dataValidation type="list" allowBlank="1" showInputMessage="1" showErrorMessage="1" sqref="N7 I7 D7 S7">
      <formula1>$Y$3:$Y$33</formula1>
    </dataValidation>
    <dataValidation type="list" allowBlank="1" showInputMessage="1" showErrorMessage="1" sqref="N15:Q15 D4:G6 S4:V6 S9:V11 N9:Q11 I4:L6 I9:L11 I15:L15 S15:V15 N4:Q6 E15:G15 D9:G11">
      <formula1>$Y$3:$Y$36</formula1>
    </dataValidation>
  </dataValidations>
  <printOptions horizontalCentered="1" verticalCentered="1"/>
  <pageMargins left="0.11811023622047245" right="0.11811023622047245" top="0.35433070866141736" bottom="0.35433070866141736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0"/>
  <sheetViews>
    <sheetView zoomScalePageLayoutView="0" workbookViewId="0" topLeftCell="A1">
      <selection activeCell="A2" sqref="A2:AQ2"/>
    </sheetView>
  </sheetViews>
  <sheetFormatPr defaultColWidth="9.00390625" defaultRowHeight="13.5"/>
  <cols>
    <col min="1" max="1" width="8.625" style="6" customWidth="1"/>
    <col min="2" max="17" width="2.875" style="6" customWidth="1"/>
    <col min="18" max="21" width="3.625" style="6" customWidth="1"/>
    <col min="22" max="22" width="3.125" style="6" customWidth="1"/>
    <col min="23" max="23" width="8.625" style="6" customWidth="1"/>
    <col min="24" max="39" width="2.875" style="6" customWidth="1"/>
    <col min="40" max="43" width="3.625" style="6" customWidth="1"/>
    <col min="44" max="16384" width="9.00390625" style="6" customWidth="1"/>
  </cols>
  <sheetData>
    <row r="1" spans="1:43" ht="23.25" customHeight="1">
      <c r="A1" s="144" t="s">
        <v>183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</row>
    <row r="2" spans="1:43" ht="19.5" customHeight="1">
      <c r="A2" s="158">
        <v>44888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s="23" customFormat="1" ht="17.25" customHeight="1">
      <c r="A3" s="20"/>
      <c r="B3" s="148" t="s">
        <v>33</v>
      </c>
      <c r="C3" s="148"/>
      <c r="D3" s="148"/>
      <c r="E3" s="148"/>
      <c r="F3" s="148"/>
      <c r="G3" s="148"/>
      <c r="H3" s="148"/>
      <c r="I3" s="148"/>
      <c r="J3" s="22" t="str">
        <f>'決勝ﾘｰｸﾞ'!C18</f>
        <v>松島FBC P-1-①</v>
      </c>
      <c r="K3" s="21"/>
      <c r="L3" s="21"/>
      <c r="M3" s="21"/>
      <c r="N3" s="46"/>
      <c r="O3" s="46"/>
      <c r="P3" s="46"/>
      <c r="Q3" s="46"/>
      <c r="R3" s="46"/>
      <c r="S3" s="46"/>
      <c r="T3" s="46"/>
      <c r="U3" s="21"/>
      <c r="W3" s="24"/>
      <c r="X3" s="148" t="s">
        <v>81</v>
      </c>
      <c r="Y3" s="148"/>
      <c r="Z3" s="148"/>
      <c r="AA3" s="148"/>
      <c r="AB3" s="148"/>
      <c r="AC3" s="148"/>
      <c r="AD3" s="148"/>
      <c r="AE3" s="148"/>
      <c r="AF3" s="22" t="str">
        <f>'決勝ﾘｰｸﾞ'!C18</f>
        <v>松島FBC P-1-①</v>
      </c>
      <c r="AG3" s="47"/>
      <c r="AH3" s="47"/>
      <c r="AI3" s="47"/>
      <c r="AJ3" s="26"/>
      <c r="AK3" s="26"/>
      <c r="AL3" s="26"/>
      <c r="AM3" s="26"/>
      <c r="AN3" s="26"/>
      <c r="AO3" s="26"/>
      <c r="AP3" s="26"/>
      <c r="AQ3" s="25"/>
      <c r="AR3" s="27"/>
    </row>
    <row r="4" spans="1:43" s="19" customFormat="1" ht="17.25" customHeight="1">
      <c r="A4" s="28"/>
      <c r="B4" s="154" t="str">
        <f>'決勝ﾘｰｸﾞ'!D4</f>
        <v>ベガルタ仙台</v>
      </c>
      <c r="C4" s="154"/>
      <c r="D4" s="154"/>
      <c r="E4" s="155"/>
      <c r="F4" s="157" t="str">
        <f>'決勝ﾘｰｸﾞ'!D5</f>
        <v>富ケ丘</v>
      </c>
      <c r="G4" s="154"/>
      <c r="H4" s="154"/>
      <c r="I4" s="155"/>
      <c r="J4" s="157" t="str">
        <f>'決勝ﾘｰｸﾞ'!D6</f>
        <v>アンティゴ</v>
      </c>
      <c r="K4" s="154"/>
      <c r="L4" s="154"/>
      <c r="M4" s="155"/>
      <c r="N4" s="57" t="s">
        <v>27</v>
      </c>
      <c r="O4" s="61" t="s">
        <v>26</v>
      </c>
      <c r="P4" s="61" t="s">
        <v>25</v>
      </c>
      <c r="Q4" s="61" t="s">
        <v>24</v>
      </c>
      <c r="R4" s="51" t="s">
        <v>23</v>
      </c>
      <c r="S4" s="51" t="s">
        <v>22</v>
      </c>
      <c r="T4" s="51" t="s">
        <v>21</v>
      </c>
      <c r="U4" s="51" t="s">
        <v>20</v>
      </c>
      <c r="W4" s="28"/>
      <c r="X4" s="154" t="str">
        <f>'決勝ﾘｰｸﾞ'!D9</f>
        <v>塩釜FC</v>
      </c>
      <c r="Y4" s="154"/>
      <c r="Z4" s="154"/>
      <c r="AA4" s="155"/>
      <c r="AB4" s="154" t="str">
        <f>'決勝ﾘｰｸﾞ'!D10</f>
        <v>TOMIYA</v>
      </c>
      <c r="AC4" s="154"/>
      <c r="AD4" s="154"/>
      <c r="AE4" s="155"/>
      <c r="AF4" s="154" t="str">
        <f>'決勝ﾘｰｸﾞ'!D11</f>
        <v>仙台中田</v>
      </c>
      <c r="AG4" s="154"/>
      <c r="AH4" s="154"/>
      <c r="AI4" s="155"/>
      <c r="AJ4" s="57" t="s">
        <v>27</v>
      </c>
      <c r="AK4" s="61" t="s">
        <v>26</v>
      </c>
      <c r="AL4" s="61" t="s">
        <v>25</v>
      </c>
      <c r="AM4" s="61" t="s">
        <v>24</v>
      </c>
      <c r="AN4" s="51" t="s">
        <v>23</v>
      </c>
      <c r="AO4" s="51" t="s">
        <v>22</v>
      </c>
      <c r="AP4" s="51" t="s">
        <v>21</v>
      </c>
      <c r="AQ4" s="51" t="s">
        <v>20</v>
      </c>
    </row>
    <row r="5" spans="1:43" s="19" customFormat="1" ht="17.25" customHeight="1">
      <c r="A5" s="11" t="str">
        <f>B4</f>
        <v>ベガルタ仙台</v>
      </c>
      <c r="B5" s="149"/>
      <c r="C5" s="149"/>
      <c r="D5" s="149"/>
      <c r="E5" s="150"/>
      <c r="F5" s="15"/>
      <c r="G5" s="33">
        <f>'決勝ﾘｰｸﾞ'!C33</f>
        <v>0</v>
      </c>
      <c r="H5" s="16" t="s">
        <v>32</v>
      </c>
      <c r="I5" s="17">
        <f>'決勝ﾘｰｸﾞ'!F33</f>
        <v>0</v>
      </c>
      <c r="J5" s="15"/>
      <c r="K5" s="16">
        <f>'決勝ﾘｰｸﾞ'!C21</f>
        <v>0</v>
      </c>
      <c r="L5" s="16" t="s">
        <v>32</v>
      </c>
      <c r="M5" s="16">
        <f>'決勝ﾘｰｸﾞ'!F21</f>
        <v>0</v>
      </c>
      <c r="N5" s="51">
        <f>SUM((O5*3)+(P5*1))</f>
        <v>0</v>
      </c>
      <c r="O5" s="51">
        <f>COUNTIF(B5:M5,"○")</f>
        <v>0</v>
      </c>
      <c r="P5" s="51">
        <f>COUNTIF(B5:M5,"△")</f>
        <v>0</v>
      </c>
      <c r="Q5" s="51">
        <f>COUNTIF(B5:M5,"●")</f>
        <v>0</v>
      </c>
      <c r="R5" s="52">
        <f>SUM(C5,G5,K5)</f>
        <v>0</v>
      </c>
      <c r="S5" s="51">
        <f>SUM(E5,I5,M5)</f>
        <v>0</v>
      </c>
      <c r="T5" s="51">
        <f>SUM(R5-S5)</f>
        <v>0</v>
      </c>
      <c r="U5" s="58"/>
      <c r="W5" s="35" t="str">
        <f>X4</f>
        <v>塩釜FC</v>
      </c>
      <c r="X5" s="149"/>
      <c r="Y5" s="149"/>
      <c r="Z5" s="149"/>
      <c r="AA5" s="150"/>
      <c r="AB5" s="15"/>
      <c r="AC5" s="16">
        <f>'決勝ﾘｰｸﾞ'!C36</f>
        <v>0</v>
      </c>
      <c r="AD5" s="16" t="s">
        <v>32</v>
      </c>
      <c r="AE5" s="17">
        <f>'決勝ﾘｰｸﾞ'!F36</f>
        <v>0</v>
      </c>
      <c r="AF5" s="15"/>
      <c r="AG5" s="16">
        <f>'決勝ﾘｰｸﾞ'!C24</f>
        <v>0</v>
      </c>
      <c r="AH5" s="16" t="s">
        <v>32</v>
      </c>
      <c r="AI5" s="17">
        <f>'決勝ﾘｰｸﾞ'!F24</f>
        <v>0</v>
      </c>
      <c r="AJ5" s="54">
        <f>SUM((AK5*3)+(AL5*1))</f>
        <v>0</v>
      </c>
      <c r="AK5" s="55">
        <f>COUNTIF(X5:AI5,"○")</f>
        <v>0</v>
      </c>
      <c r="AL5" s="55">
        <f>COUNTIF(X5:AI5,"△")</f>
        <v>0</v>
      </c>
      <c r="AM5" s="55">
        <f>COUNTIF(X5:AI5,"●")</f>
        <v>0</v>
      </c>
      <c r="AN5" s="52">
        <f>SUM(Y5,AC5,AG5)</f>
        <v>0</v>
      </c>
      <c r="AO5" s="51">
        <f>SUM(AA5,AE5,AI5)</f>
        <v>0</v>
      </c>
      <c r="AP5" s="51">
        <f>SUM(AN5-AO5)</f>
        <v>0</v>
      </c>
      <c r="AQ5" s="56"/>
    </row>
    <row r="6" spans="1:43" s="19" customFormat="1" ht="17.25" customHeight="1">
      <c r="A6" s="11" t="str">
        <f>F4</f>
        <v>富ケ丘</v>
      </c>
      <c r="B6" s="16"/>
      <c r="C6" s="16">
        <f>I5</f>
        <v>0</v>
      </c>
      <c r="D6" s="16" t="s">
        <v>32</v>
      </c>
      <c r="E6" s="17">
        <f>G5</f>
        <v>0</v>
      </c>
      <c r="F6" s="151"/>
      <c r="G6" s="152"/>
      <c r="H6" s="152"/>
      <c r="I6" s="153"/>
      <c r="J6" s="37"/>
      <c r="K6" s="38">
        <f>'決勝ﾘｰｸﾞ'!C27</f>
        <v>0</v>
      </c>
      <c r="L6" s="38" t="s">
        <v>32</v>
      </c>
      <c r="M6" s="38">
        <f>'決勝ﾘｰｸﾞ'!F27</f>
        <v>0</v>
      </c>
      <c r="N6" s="51">
        <f>SUM((O6*3)+(P6*1))</f>
        <v>0</v>
      </c>
      <c r="O6" s="51">
        <f>COUNTIF(B6:M6,"○")</f>
        <v>0</v>
      </c>
      <c r="P6" s="51">
        <f>COUNTIF(B6:M6,"△")</f>
        <v>0</v>
      </c>
      <c r="Q6" s="51">
        <f>COUNTIF(B6:M6,"●")</f>
        <v>0</v>
      </c>
      <c r="R6" s="52">
        <f>SUM(C6,G6,K6)</f>
        <v>0</v>
      </c>
      <c r="S6" s="51">
        <f>SUM(E6,I6,M6)</f>
        <v>0</v>
      </c>
      <c r="T6" s="51">
        <f>SUM(R6-S6)</f>
        <v>0</v>
      </c>
      <c r="U6" s="58"/>
      <c r="W6" s="11" t="str">
        <f>AB4</f>
        <v>TOMIYA</v>
      </c>
      <c r="X6" s="16"/>
      <c r="Y6" s="16">
        <f>AE5</f>
        <v>0</v>
      </c>
      <c r="Z6" s="16" t="s">
        <v>32</v>
      </c>
      <c r="AA6" s="17">
        <f>AC5</f>
        <v>0</v>
      </c>
      <c r="AB6" s="151"/>
      <c r="AC6" s="152"/>
      <c r="AD6" s="152"/>
      <c r="AE6" s="153"/>
      <c r="AF6" s="37"/>
      <c r="AG6" s="38">
        <f>'決勝ﾘｰｸﾞ'!C30</f>
        <v>0</v>
      </c>
      <c r="AH6" s="38" t="s">
        <v>32</v>
      </c>
      <c r="AI6" s="39">
        <f>'決勝ﾘｰｸﾞ'!F30</f>
        <v>0</v>
      </c>
      <c r="AJ6" s="57">
        <f>SUM((AK6*3)+(AL6*1))</f>
        <v>0</v>
      </c>
      <c r="AK6" s="51">
        <f>COUNTIF(X6:AI6,"○")</f>
        <v>0</v>
      </c>
      <c r="AL6" s="51">
        <f>COUNTIF(X6:AI6,"△")</f>
        <v>0</v>
      </c>
      <c r="AM6" s="51">
        <f>COUNTIF(X6:AI6,"●")</f>
        <v>0</v>
      </c>
      <c r="AN6" s="52">
        <f>SUM(Y6,AC6,AG6)</f>
        <v>0</v>
      </c>
      <c r="AO6" s="51">
        <f>SUM(AA6,AE6,AI6)</f>
        <v>0</v>
      </c>
      <c r="AP6" s="51">
        <f>SUM(AN6-AO6)</f>
        <v>0</v>
      </c>
      <c r="AQ6" s="58"/>
    </row>
    <row r="7" spans="1:43" s="19" customFormat="1" ht="17.25" customHeight="1">
      <c r="A7" s="11" t="str">
        <f>J4</f>
        <v>アンティゴ</v>
      </c>
      <c r="B7" s="29"/>
      <c r="C7" s="29">
        <f>M5</f>
        <v>0</v>
      </c>
      <c r="D7" s="29" t="s">
        <v>32</v>
      </c>
      <c r="E7" s="30">
        <f>K5</f>
        <v>0</v>
      </c>
      <c r="F7" s="40"/>
      <c r="G7" s="38">
        <f>M6</f>
        <v>0</v>
      </c>
      <c r="H7" s="38" t="s">
        <v>32</v>
      </c>
      <c r="I7" s="39">
        <f>K6</f>
        <v>0</v>
      </c>
      <c r="J7" s="151"/>
      <c r="K7" s="152"/>
      <c r="L7" s="152"/>
      <c r="M7" s="152"/>
      <c r="N7" s="51">
        <f>SUM((O7*3)+(P7*1))</f>
        <v>0</v>
      </c>
      <c r="O7" s="51">
        <f>COUNTIF(B7:M7,"○")</f>
        <v>0</v>
      </c>
      <c r="P7" s="51">
        <f>COUNTIF(B7:M7,"△")</f>
        <v>0</v>
      </c>
      <c r="Q7" s="51">
        <f>COUNTIF(B7:M7,"●")</f>
        <v>0</v>
      </c>
      <c r="R7" s="52">
        <f>SUM(C7,G7,K7)</f>
        <v>0</v>
      </c>
      <c r="S7" s="51">
        <f>SUM(E7,I7,M7)</f>
        <v>0</v>
      </c>
      <c r="T7" s="51">
        <f>SUM(R7-S7)</f>
        <v>0</v>
      </c>
      <c r="U7" s="58"/>
      <c r="W7" s="11" t="str">
        <f>AF4</f>
        <v>仙台中田</v>
      </c>
      <c r="X7" s="29"/>
      <c r="Y7" s="29">
        <f>AI5</f>
        <v>0</v>
      </c>
      <c r="Z7" s="29" t="s">
        <v>32</v>
      </c>
      <c r="AA7" s="30">
        <f>AG5</f>
        <v>0</v>
      </c>
      <c r="AB7" s="40"/>
      <c r="AC7" s="38">
        <f>AI6</f>
        <v>0</v>
      </c>
      <c r="AD7" s="38" t="s">
        <v>32</v>
      </c>
      <c r="AE7" s="39">
        <f>AG6</f>
        <v>0</v>
      </c>
      <c r="AF7" s="151"/>
      <c r="AG7" s="152"/>
      <c r="AH7" s="152"/>
      <c r="AI7" s="153"/>
      <c r="AJ7" s="51">
        <f>SUM((AK7*3)+(AL7*1))</f>
        <v>0</v>
      </c>
      <c r="AK7" s="51">
        <f>COUNTIF(X7:AI7,"○")</f>
        <v>0</v>
      </c>
      <c r="AL7" s="51">
        <f>COUNTIF(X7:AI7,"△")</f>
        <v>0</v>
      </c>
      <c r="AM7" s="51">
        <f>COUNTIF(X7:AI7,"●")</f>
        <v>0</v>
      </c>
      <c r="AN7" s="52">
        <f>SUM(Y7,AC7,AG7)</f>
        <v>0</v>
      </c>
      <c r="AO7" s="51">
        <f>SUM(AA7,AE7,AI7)</f>
        <v>0</v>
      </c>
      <c r="AP7" s="51">
        <f>SUM(AN7-AO7)</f>
        <v>0</v>
      </c>
      <c r="AQ7" s="58"/>
    </row>
    <row r="8" spans="1:43" s="19" customFormat="1" ht="17.25" customHeight="1">
      <c r="A8" s="145"/>
      <c r="B8" s="145"/>
      <c r="C8" s="145"/>
      <c r="D8" s="145"/>
      <c r="E8" s="145"/>
      <c r="F8" s="41"/>
      <c r="G8" s="41"/>
      <c r="H8" s="41"/>
      <c r="I8" s="41"/>
      <c r="J8" s="13"/>
      <c r="K8" s="13"/>
      <c r="L8" s="13"/>
      <c r="M8" s="13"/>
      <c r="N8" s="53">
        <f aca="true" t="shared" si="0" ref="N8:T8">SUM(N5:N7)</f>
        <v>0</v>
      </c>
      <c r="O8" s="53">
        <f t="shared" si="0"/>
        <v>0</v>
      </c>
      <c r="P8" s="53">
        <f t="shared" si="0"/>
        <v>0</v>
      </c>
      <c r="Q8" s="53">
        <f t="shared" si="0"/>
        <v>0</v>
      </c>
      <c r="R8" s="53">
        <f t="shared" si="0"/>
        <v>0</v>
      </c>
      <c r="S8" s="53">
        <f t="shared" si="0"/>
        <v>0</v>
      </c>
      <c r="T8" s="53">
        <f t="shared" si="0"/>
        <v>0</v>
      </c>
      <c r="U8" s="62"/>
      <c r="W8" s="13"/>
      <c r="X8" s="13"/>
      <c r="Y8" s="13"/>
      <c r="Z8" s="13"/>
      <c r="AA8" s="13"/>
      <c r="AB8" s="41"/>
      <c r="AC8" s="41"/>
      <c r="AD8" s="41"/>
      <c r="AE8" s="41"/>
      <c r="AF8" s="13"/>
      <c r="AG8" s="13"/>
      <c r="AH8" s="13"/>
      <c r="AI8" s="13"/>
      <c r="AJ8" s="59">
        <f aca="true" t="shared" si="1" ref="AJ8:AP8">SUM(AJ5:AJ7)</f>
        <v>0</v>
      </c>
      <c r="AK8" s="59">
        <f t="shared" si="1"/>
        <v>0</v>
      </c>
      <c r="AL8" s="59">
        <f t="shared" si="1"/>
        <v>0</v>
      </c>
      <c r="AM8" s="59">
        <f t="shared" si="1"/>
        <v>0</v>
      </c>
      <c r="AN8" s="59">
        <f t="shared" si="1"/>
        <v>0</v>
      </c>
      <c r="AO8" s="59">
        <f t="shared" si="1"/>
        <v>0</v>
      </c>
      <c r="AP8" s="59">
        <f t="shared" si="1"/>
        <v>0</v>
      </c>
      <c r="AQ8" s="60"/>
    </row>
    <row r="9" spans="1:43" s="19" customFormat="1" ht="17.2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0" s="23" customFormat="1" ht="17.25" customHeight="1">
      <c r="A10" s="20"/>
      <c r="B10" s="148" t="s">
        <v>127</v>
      </c>
      <c r="C10" s="148"/>
      <c r="D10" s="148"/>
      <c r="E10" s="148"/>
      <c r="F10" s="148"/>
      <c r="G10" s="148"/>
      <c r="H10" s="148"/>
      <c r="I10" s="148"/>
      <c r="J10" s="22" t="str">
        <f>'決勝ﾘｰｸﾞ'!H18</f>
        <v>松島FBC P-1-②</v>
      </c>
      <c r="K10" s="21"/>
      <c r="L10" s="21"/>
      <c r="M10" s="21"/>
      <c r="W10" s="24"/>
      <c r="X10" s="148" t="s">
        <v>82</v>
      </c>
      <c r="Y10" s="148"/>
      <c r="Z10" s="148"/>
      <c r="AA10" s="148"/>
      <c r="AB10" s="148"/>
      <c r="AC10" s="148"/>
      <c r="AD10" s="148"/>
      <c r="AE10" s="148"/>
      <c r="AF10" s="49" t="str">
        <f>'決勝ﾘｰｸﾞ'!H18</f>
        <v>松島FBC P-1-②</v>
      </c>
      <c r="AG10" s="25"/>
      <c r="AH10" s="25"/>
      <c r="AI10" s="25"/>
      <c r="AJ10" s="45"/>
      <c r="AK10" s="45"/>
      <c r="AL10" s="45"/>
      <c r="AM10" s="45"/>
      <c r="AN10" s="45"/>
    </row>
    <row r="11" spans="1:43" s="19" customFormat="1" ht="17.25" customHeight="1">
      <c r="A11" s="28"/>
      <c r="B11" s="154" t="str">
        <f>'決勝ﾘｰｸﾞ'!I4</f>
        <v>マリソル松島</v>
      </c>
      <c r="C11" s="154"/>
      <c r="D11" s="154"/>
      <c r="E11" s="155"/>
      <c r="F11" s="157" t="str">
        <f>'決勝ﾘｰｸﾞ'!I5</f>
        <v>なかのFC</v>
      </c>
      <c r="G11" s="154"/>
      <c r="H11" s="154"/>
      <c r="I11" s="155"/>
      <c r="J11" s="157" t="str">
        <f>'決勝ﾘｰｸﾞ'!I6</f>
        <v>スポルティーボ</v>
      </c>
      <c r="K11" s="154"/>
      <c r="L11" s="154"/>
      <c r="M11" s="155"/>
      <c r="N11" s="30" t="s">
        <v>27</v>
      </c>
      <c r="O11" s="32" t="s">
        <v>26</v>
      </c>
      <c r="P11" s="32" t="s">
        <v>25</v>
      </c>
      <c r="Q11" s="32" t="s">
        <v>24</v>
      </c>
      <c r="R11" s="11" t="s">
        <v>23</v>
      </c>
      <c r="S11" s="11" t="s">
        <v>22</v>
      </c>
      <c r="T11" s="11" t="s">
        <v>21</v>
      </c>
      <c r="U11" s="11" t="s">
        <v>20</v>
      </c>
      <c r="W11" s="48"/>
      <c r="X11" s="113" t="str">
        <f>'決勝ﾘｰｸﾞ'!I9</f>
        <v>アバンSC</v>
      </c>
      <c r="Y11" s="113"/>
      <c r="Z11" s="113"/>
      <c r="AA11" s="114"/>
      <c r="AB11" s="113" t="str">
        <f>'決勝ﾘｰｸﾞ'!I10</f>
        <v>仙台YMCA</v>
      </c>
      <c r="AC11" s="113"/>
      <c r="AD11" s="113"/>
      <c r="AE11" s="114"/>
      <c r="AF11" s="113" t="str">
        <f>'決勝ﾘｰｸﾞ'!I11</f>
        <v>コパFC</v>
      </c>
      <c r="AG11" s="113"/>
      <c r="AH11" s="113"/>
      <c r="AI11" s="114"/>
      <c r="AJ11" s="54" t="s">
        <v>27</v>
      </c>
      <c r="AK11" s="63" t="s">
        <v>26</v>
      </c>
      <c r="AL11" s="63" t="s">
        <v>25</v>
      </c>
      <c r="AM11" s="63" t="s">
        <v>24</v>
      </c>
      <c r="AN11" s="55" t="s">
        <v>23</v>
      </c>
      <c r="AO11" s="51" t="s">
        <v>22</v>
      </c>
      <c r="AP11" s="51" t="s">
        <v>21</v>
      </c>
      <c r="AQ11" s="51" t="s">
        <v>20</v>
      </c>
    </row>
    <row r="12" spans="1:43" s="19" customFormat="1" ht="17.25" customHeight="1">
      <c r="A12" s="35" t="str">
        <f>B11</f>
        <v>マリソル松島</v>
      </c>
      <c r="B12" s="149"/>
      <c r="C12" s="149"/>
      <c r="D12" s="149"/>
      <c r="E12" s="150"/>
      <c r="F12" s="15"/>
      <c r="G12" s="33">
        <f>'決勝ﾘｰｸﾞ'!H33</f>
        <v>0</v>
      </c>
      <c r="H12" s="16" t="s">
        <v>32</v>
      </c>
      <c r="I12" s="17">
        <f>'決勝ﾘｰｸﾞ'!K33</f>
        <v>0</v>
      </c>
      <c r="J12" s="15"/>
      <c r="K12" s="16">
        <f>'決勝ﾘｰｸﾞ'!H21</f>
        <v>0</v>
      </c>
      <c r="L12" s="16" t="s">
        <v>32</v>
      </c>
      <c r="M12" s="16">
        <f>'決勝ﾘｰｸﾞ'!K21</f>
        <v>0</v>
      </c>
      <c r="N12" s="11">
        <f>SUM((O12*3)+(P12*1))</f>
        <v>0</v>
      </c>
      <c r="O12" s="35">
        <f>COUNTIF(B12:M12,"○")</f>
        <v>0</v>
      </c>
      <c r="P12" s="35">
        <f>COUNTIF(B12:M12,"△")</f>
        <v>0</v>
      </c>
      <c r="Q12" s="35">
        <f>COUNTIF(B12:M12,"●")</f>
        <v>0</v>
      </c>
      <c r="R12" s="50">
        <f>SUM(C12,G12,K12)</f>
        <v>0</v>
      </c>
      <c r="S12" s="11">
        <f>SUM(E12,I12,M12)</f>
        <v>0</v>
      </c>
      <c r="T12" s="11">
        <f>SUM(R12-S12)</f>
        <v>0</v>
      </c>
      <c r="U12" s="36"/>
      <c r="W12" s="11" t="str">
        <f>X11</f>
        <v>アバンSC</v>
      </c>
      <c r="X12" s="149"/>
      <c r="Y12" s="149"/>
      <c r="Z12" s="149"/>
      <c r="AA12" s="150"/>
      <c r="AB12" s="15"/>
      <c r="AC12" s="33">
        <f>'決勝ﾘｰｸﾞ'!H36</f>
        <v>0</v>
      </c>
      <c r="AD12" s="16" t="s">
        <v>32</v>
      </c>
      <c r="AE12" s="17">
        <f>'決勝ﾘｰｸﾞ'!K36</f>
        <v>0</v>
      </c>
      <c r="AF12" s="15"/>
      <c r="AG12" s="16">
        <f>'決勝ﾘｰｸﾞ'!H24</f>
        <v>0</v>
      </c>
      <c r="AH12" s="16" t="s">
        <v>32</v>
      </c>
      <c r="AI12" s="16">
        <f>'決勝ﾘｰｸﾞ'!K24</f>
        <v>0</v>
      </c>
      <c r="AJ12" s="51">
        <f>SUM((AK12*3)+(AL12*1))</f>
        <v>0</v>
      </c>
      <c r="AK12" s="55">
        <f>COUNTIF(X12:AI12,"○")</f>
        <v>0</v>
      </c>
      <c r="AL12" s="55">
        <f>COUNTIF(X12:AI12,"△")</f>
        <v>0</v>
      </c>
      <c r="AM12" s="55">
        <f>COUNTIF(X12:AI12,"●")</f>
        <v>0</v>
      </c>
      <c r="AN12" s="52">
        <f>SUM(Y12,AC12,AG12)</f>
        <v>0</v>
      </c>
      <c r="AO12" s="51">
        <f>SUM(AA12,AE12,AI12)</f>
        <v>0</v>
      </c>
      <c r="AP12" s="51">
        <f>SUM(AN12-AO12)</f>
        <v>0</v>
      </c>
      <c r="AQ12" s="56"/>
    </row>
    <row r="13" spans="1:43" s="19" customFormat="1" ht="17.25" customHeight="1">
      <c r="A13" s="11" t="str">
        <f>F11</f>
        <v>なかのFC</v>
      </c>
      <c r="B13" s="16"/>
      <c r="C13" s="16">
        <f>I12</f>
        <v>0</v>
      </c>
      <c r="D13" s="16" t="s">
        <v>32</v>
      </c>
      <c r="E13" s="17">
        <f>G12</f>
        <v>0</v>
      </c>
      <c r="F13" s="151"/>
      <c r="G13" s="152"/>
      <c r="H13" s="152"/>
      <c r="I13" s="153"/>
      <c r="J13" s="37"/>
      <c r="K13" s="38">
        <f>'決勝ﾘｰｸﾞ'!C27</f>
        <v>0</v>
      </c>
      <c r="L13" s="38" t="s">
        <v>32</v>
      </c>
      <c r="M13" s="38">
        <f>'決勝ﾘｰｸﾞ'!F27</f>
        <v>0</v>
      </c>
      <c r="N13" s="11">
        <f>SUM((O13*3)+(P13*1))</f>
        <v>0</v>
      </c>
      <c r="O13" s="11">
        <f>COUNTIF(B13:M13,"○")</f>
        <v>0</v>
      </c>
      <c r="P13" s="11">
        <f>COUNTIF(B13:M13,"△")</f>
        <v>0</v>
      </c>
      <c r="Q13" s="11">
        <f>COUNTIF(B13:M13,"●")</f>
        <v>0</v>
      </c>
      <c r="R13" s="50">
        <f>SUM(C13,G13,K13)</f>
        <v>0</v>
      </c>
      <c r="S13" s="11">
        <f>SUM(E13,I13,M13)</f>
        <v>0</v>
      </c>
      <c r="T13" s="11">
        <f>SUM(R13-S13)</f>
        <v>0</v>
      </c>
      <c r="U13" s="34"/>
      <c r="W13" s="11" t="str">
        <f>AB11</f>
        <v>仙台YMCA</v>
      </c>
      <c r="X13" s="16"/>
      <c r="Y13" s="16">
        <f>AE12</f>
        <v>0</v>
      </c>
      <c r="Z13" s="16" t="s">
        <v>32</v>
      </c>
      <c r="AA13" s="17">
        <f>AC12</f>
        <v>0</v>
      </c>
      <c r="AB13" s="151"/>
      <c r="AC13" s="152"/>
      <c r="AD13" s="152"/>
      <c r="AE13" s="153"/>
      <c r="AF13" s="37"/>
      <c r="AG13" s="38">
        <f>'決勝ﾘｰｸﾞ'!H30</f>
        <v>0</v>
      </c>
      <c r="AH13" s="38" t="s">
        <v>32</v>
      </c>
      <c r="AI13" s="38">
        <f>'決勝ﾘｰｸﾞ'!K30</f>
        <v>0</v>
      </c>
      <c r="AJ13" s="51">
        <f>SUM((AK13*3)+(AL13*1))</f>
        <v>0</v>
      </c>
      <c r="AK13" s="51">
        <f>COUNTIF(X13:AI13,"○")</f>
        <v>0</v>
      </c>
      <c r="AL13" s="51">
        <f>COUNTIF(X13:AI13,"△")</f>
        <v>0</v>
      </c>
      <c r="AM13" s="51">
        <f>COUNTIF(X13:AI13,"●")</f>
        <v>0</v>
      </c>
      <c r="AN13" s="52">
        <f>SUM(Y13,AC13,AG13)</f>
        <v>0</v>
      </c>
      <c r="AO13" s="51">
        <f>SUM(AA13,AE13,AI13)</f>
        <v>0</v>
      </c>
      <c r="AP13" s="51">
        <f>SUM(AN13-AO13)</f>
        <v>0</v>
      </c>
      <c r="AQ13" s="58"/>
    </row>
    <row r="14" spans="1:43" s="19" customFormat="1" ht="17.25" customHeight="1">
      <c r="A14" s="11" t="str">
        <f>J11</f>
        <v>スポルティーボ</v>
      </c>
      <c r="B14" s="29"/>
      <c r="C14" s="29">
        <f>M12</f>
        <v>0</v>
      </c>
      <c r="D14" s="29" t="s">
        <v>32</v>
      </c>
      <c r="E14" s="30">
        <f>K12</f>
        <v>0</v>
      </c>
      <c r="F14" s="40"/>
      <c r="G14" s="38">
        <f>M13</f>
        <v>0</v>
      </c>
      <c r="H14" s="38" t="s">
        <v>32</v>
      </c>
      <c r="I14" s="39">
        <f>K13</f>
        <v>0</v>
      </c>
      <c r="J14" s="151"/>
      <c r="K14" s="152"/>
      <c r="L14" s="152"/>
      <c r="M14" s="152"/>
      <c r="N14" s="11">
        <f>SUM((O14*3)+(P14*1))</f>
        <v>0</v>
      </c>
      <c r="O14" s="11">
        <f>COUNTIF(B14:M14,"○")</f>
        <v>0</v>
      </c>
      <c r="P14" s="11">
        <f>COUNTIF(B14:M14,"△")</f>
        <v>0</v>
      </c>
      <c r="Q14" s="11">
        <f>COUNTIF(B14:M14,"●")</f>
        <v>0</v>
      </c>
      <c r="R14" s="50">
        <f>SUM(C14,G14,K14)</f>
        <v>0</v>
      </c>
      <c r="S14" s="11">
        <f>SUM(E14,I14,M14)</f>
        <v>0</v>
      </c>
      <c r="T14" s="11">
        <f>SUM(R14-S14)</f>
        <v>0</v>
      </c>
      <c r="U14" s="34"/>
      <c r="W14" s="11" t="str">
        <f>AF11</f>
        <v>コパFC</v>
      </c>
      <c r="X14" s="29"/>
      <c r="Y14" s="29">
        <f>AI12</f>
        <v>0</v>
      </c>
      <c r="Z14" s="29" t="s">
        <v>32</v>
      </c>
      <c r="AA14" s="30">
        <f>AG12</f>
        <v>0</v>
      </c>
      <c r="AB14" s="40"/>
      <c r="AC14" s="38">
        <f>AI13</f>
        <v>0</v>
      </c>
      <c r="AD14" s="38" t="s">
        <v>32</v>
      </c>
      <c r="AE14" s="39">
        <f>AG13</f>
        <v>0</v>
      </c>
      <c r="AF14" s="151"/>
      <c r="AG14" s="152"/>
      <c r="AH14" s="152"/>
      <c r="AI14" s="152"/>
      <c r="AJ14" s="51">
        <f>SUM((AK14*3)+(AL14*1))</f>
        <v>0</v>
      </c>
      <c r="AK14" s="51">
        <f>COUNTIF(X14:AI14,"○")</f>
        <v>0</v>
      </c>
      <c r="AL14" s="51">
        <f>COUNTIF(X14:AI14,"△")</f>
        <v>0</v>
      </c>
      <c r="AM14" s="51">
        <f>COUNTIF(X14:AI14,"●")</f>
        <v>0</v>
      </c>
      <c r="AN14" s="52">
        <f>SUM(Y14,AC14,AG14)</f>
        <v>0</v>
      </c>
      <c r="AO14" s="51">
        <f>SUM(AA14,AE14,AI14)</f>
        <v>0</v>
      </c>
      <c r="AP14" s="51">
        <f>SUM(AN14-AO14)</f>
        <v>0</v>
      </c>
      <c r="AQ14" s="58"/>
    </row>
    <row r="15" spans="1:43" s="19" customFormat="1" ht="17.25" customHeight="1">
      <c r="A15" s="145"/>
      <c r="B15" s="145"/>
      <c r="C15" s="145"/>
      <c r="D15" s="145"/>
      <c r="E15" s="145"/>
      <c r="F15" s="41"/>
      <c r="G15" s="41"/>
      <c r="H15" s="41"/>
      <c r="I15" s="41"/>
      <c r="J15" s="13"/>
      <c r="K15" s="13"/>
      <c r="L15" s="13"/>
      <c r="M15" s="13"/>
      <c r="N15" s="44">
        <f aca="true" t="shared" si="2" ref="N15:T15">SUM(N12:N14)</f>
        <v>0</v>
      </c>
      <c r="O15" s="44">
        <f t="shared" si="2"/>
        <v>0</v>
      </c>
      <c r="P15" s="44">
        <f t="shared" si="2"/>
        <v>0</v>
      </c>
      <c r="Q15" s="44">
        <f t="shared" si="2"/>
        <v>0</v>
      </c>
      <c r="R15" s="44">
        <f t="shared" si="2"/>
        <v>0</v>
      </c>
      <c r="S15" s="44">
        <f t="shared" si="2"/>
        <v>0</v>
      </c>
      <c r="T15" s="44">
        <f t="shared" si="2"/>
        <v>0</v>
      </c>
      <c r="U15" s="42"/>
      <c r="W15" s="13"/>
      <c r="X15" s="13"/>
      <c r="Y15" s="13"/>
      <c r="Z15" s="13"/>
      <c r="AA15" s="13"/>
      <c r="AB15" s="41"/>
      <c r="AC15" s="41"/>
      <c r="AD15" s="41"/>
      <c r="AE15" s="41"/>
      <c r="AF15" s="13"/>
      <c r="AG15" s="13"/>
      <c r="AH15" s="13"/>
      <c r="AI15" s="13"/>
      <c r="AJ15" s="59">
        <f aca="true" t="shared" si="3" ref="AJ15:AP15">SUM(AJ12:AJ14)</f>
        <v>0</v>
      </c>
      <c r="AK15" s="59">
        <f t="shared" si="3"/>
        <v>0</v>
      </c>
      <c r="AL15" s="59">
        <f t="shared" si="3"/>
        <v>0</v>
      </c>
      <c r="AM15" s="59">
        <f t="shared" si="3"/>
        <v>0</v>
      </c>
      <c r="AN15" s="59">
        <f t="shared" si="3"/>
        <v>0</v>
      </c>
      <c r="AO15" s="59">
        <f t="shared" si="3"/>
        <v>0</v>
      </c>
      <c r="AP15" s="59">
        <f t="shared" si="3"/>
        <v>0</v>
      </c>
      <c r="AQ15" s="64"/>
    </row>
    <row r="16" spans="1:43" s="19" customFormat="1" ht="17.2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</row>
    <row r="17" spans="1:35" s="23" customFormat="1" ht="17.25" customHeight="1">
      <c r="A17" s="20"/>
      <c r="B17" s="148" t="s">
        <v>129</v>
      </c>
      <c r="C17" s="148"/>
      <c r="D17" s="148"/>
      <c r="E17" s="148"/>
      <c r="F17" s="148"/>
      <c r="G17" s="148"/>
      <c r="H17" s="148"/>
      <c r="I17" s="148"/>
      <c r="J17" s="43" t="str">
        <f>'決勝ﾘｰｸﾞ'!M18</f>
        <v>松島FBC P-2-①</v>
      </c>
      <c r="K17" s="43"/>
      <c r="L17" s="43"/>
      <c r="M17" s="43"/>
      <c r="W17" s="20"/>
      <c r="X17" s="148" t="s">
        <v>83</v>
      </c>
      <c r="Y17" s="148"/>
      <c r="Z17" s="148"/>
      <c r="AA17" s="148"/>
      <c r="AB17" s="148"/>
      <c r="AC17" s="148"/>
      <c r="AD17" s="148"/>
      <c r="AE17" s="148"/>
      <c r="AF17" s="43" t="str">
        <f>'決勝ﾘｰｸﾞ'!M18</f>
        <v>松島FBC P-2-①</v>
      </c>
      <c r="AG17" s="43"/>
      <c r="AH17" s="43"/>
      <c r="AI17" s="43"/>
    </row>
    <row r="18" spans="1:43" s="19" customFormat="1" ht="17.25" customHeight="1">
      <c r="A18" s="28"/>
      <c r="B18" s="157" t="str">
        <f>'決勝ﾘｰｸﾞ'!N4</f>
        <v>S・KSC</v>
      </c>
      <c r="C18" s="154"/>
      <c r="D18" s="154"/>
      <c r="E18" s="155"/>
      <c r="F18" s="157" t="str">
        <f>'決勝ﾘｰｸﾞ'!N5</f>
        <v>Pgcom石巻</v>
      </c>
      <c r="G18" s="154"/>
      <c r="H18" s="154"/>
      <c r="I18" s="155"/>
      <c r="J18" s="157" t="str">
        <f>'決勝ﾘｰｸﾞ'!N6</f>
        <v>荒浜FC</v>
      </c>
      <c r="K18" s="154"/>
      <c r="L18" s="154"/>
      <c r="M18" s="155"/>
      <c r="N18" s="57" t="s">
        <v>27</v>
      </c>
      <c r="O18" s="61" t="s">
        <v>26</v>
      </c>
      <c r="P18" s="61" t="s">
        <v>25</v>
      </c>
      <c r="Q18" s="61" t="s">
        <v>24</v>
      </c>
      <c r="R18" s="51" t="s">
        <v>23</v>
      </c>
      <c r="S18" s="51" t="s">
        <v>22</v>
      </c>
      <c r="T18" s="51" t="s">
        <v>21</v>
      </c>
      <c r="U18" s="51" t="s">
        <v>20</v>
      </c>
      <c r="W18" s="28"/>
      <c r="X18" s="157" t="str">
        <f>'決勝ﾘｰｸﾞ'!N9</f>
        <v>コバルトーレ</v>
      </c>
      <c r="Y18" s="154"/>
      <c r="Z18" s="154"/>
      <c r="AA18" s="155"/>
      <c r="AB18" s="157" t="str">
        <f>'決勝ﾘｰｸﾞ'!N10</f>
        <v>LIBERTA</v>
      </c>
      <c r="AC18" s="154"/>
      <c r="AD18" s="154"/>
      <c r="AE18" s="155"/>
      <c r="AF18" s="157" t="str">
        <f>'決勝ﾘｰｸﾞ'!N11</f>
        <v>FCみらい</v>
      </c>
      <c r="AG18" s="154"/>
      <c r="AH18" s="154"/>
      <c r="AI18" s="155"/>
      <c r="AJ18" s="57" t="s">
        <v>27</v>
      </c>
      <c r="AK18" s="61" t="s">
        <v>26</v>
      </c>
      <c r="AL18" s="61" t="s">
        <v>25</v>
      </c>
      <c r="AM18" s="61" t="s">
        <v>24</v>
      </c>
      <c r="AN18" s="51" t="s">
        <v>23</v>
      </c>
      <c r="AO18" s="51" t="s">
        <v>22</v>
      </c>
      <c r="AP18" s="51" t="s">
        <v>21</v>
      </c>
      <c r="AQ18" s="51" t="s">
        <v>20</v>
      </c>
    </row>
    <row r="19" spans="1:43" s="19" customFormat="1" ht="17.25" customHeight="1">
      <c r="A19" s="35" t="str">
        <f>B18</f>
        <v>S・KSC</v>
      </c>
      <c r="B19" s="156"/>
      <c r="C19" s="149"/>
      <c r="D19" s="149"/>
      <c r="E19" s="150"/>
      <c r="F19" s="15"/>
      <c r="G19" s="16">
        <f>'決勝ﾘｰｸﾞ'!M33</f>
        <v>0</v>
      </c>
      <c r="H19" s="16" t="s">
        <v>32</v>
      </c>
      <c r="I19" s="17">
        <f>'決勝ﾘｰｸﾞ'!P33</f>
        <v>0</v>
      </c>
      <c r="J19" s="15"/>
      <c r="K19" s="16">
        <f>'決勝ﾘｰｸﾞ'!M21</f>
        <v>0</v>
      </c>
      <c r="L19" s="16" t="s">
        <v>32</v>
      </c>
      <c r="M19" s="16">
        <f>'決勝ﾘｰｸﾞ'!P21</f>
        <v>0</v>
      </c>
      <c r="N19" s="51">
        <f>SUM((O19*3)+(P19*1))</f>
        <v>0</v>
      </c>
      <c r="O19" s="55">
        <f>COUNTIF(B19:M19,"○")</f>
        <v>0</v>
      </c>
      <c r="P19" s="55">
        <f>COUNTIF(B19:M19,"△")</f>
        <v>0</v>
      </c>
      <c r="Q19" s="55">
        <f>COUNTIF(B19:M19,"●")</f>
        <v>0</v>
      </c>
      <c r="R19" s="52">
        <f>SUM(C19,G19,K19)</f>
        <v>0</v>
      </c>
      <c r="S19" s="51">
        <f>SUM(E19,I19,M19)</f>
        <v>0</v>
      </c>
      <c r="T19" s="51">
        <f>SUM(R19-S19)</f>
        <v>0</v>
      </c>
      <c r="U19" s="56"/>
      <c r="W19" s="35" t="str">
        <f>X18</f>
        <v>コバルトーレ</v>
      </c>
      <c r="X19" s="156"/>
      <c r="Y19" s="149"/>
      <c r="Z19" s="149"/>
      <c r="AA19" s="150"/>
      <c r="AB19" s="15"/>
      <c r="AC19" s="16">
        <f>'決勝ﾘｰｸﾞ'!M36</f>
        <v>0</v>
      </c>
      <c r="AD19" s="16" t="s">
        <v>32</v>
      </c>
      <c r="AE19" s="17">
        <f>'決勝ﾘｰｸﾞ'!P36</f>
        <v>0</v>
      </c>
      <c r="AF19" s="15"/>
      <c r="AG19" s="16">
        <f>'決勝ﾘｰｸﾞ'!M24</f>
        <v>0</v>
      </c>
      <c r="AH19" s="16" t="s">
        <v>32</v>
      </c>
      <c r="AI19" s="16">
        <f>'決勝ﾘｰｸﾞ'!P24</f>
        <v>0</v>
      </c>
      <c r="AJ19" s="51">
        <f>SUM((AK19*3)+(AL19*1))</f>
        <v>0</v>
      </c>
      <c r="AK19" s="55">
        <f>COUNTIF(X19:AI19,"○")</f>
        <v>0</v>
      </c>
      <c r="AL19" s="55">
        <f>COUNTIF(X19:AI19,"△")</f>
        <v>0</v>
      </c>
      <c r="AM19" s="55">
        <f>COUNTIF(X19:AI19,"●")</f>
        <v>0</v>
      </c>
      <c r="AN19" s="52">
        <f>SUM(Y19,AC19,AG19)</f>
        <v>0</v>
      </c>
      <c r="AO19" s="51">
        <f>SUM(AA19,AE19,AI19)</f>
        <v>0</v>
      </c>
      <c r="AP19" s="51">
        <f>SUM(AN19-AO19)</f>
        <v>0</v>
      </c>
      <c r="AQ19" s="56"/>
    </row>
    <row r="20" spans="1:43" s="19" customFormat="1" ht="17.25" customHeight="1">
      <c r="A20" s="11" t="str">
        <f>F18</f>
        <v>Pgcom石巻</v>
      </c>
      <c r="B20" s="15"/>
      <c r="C20" s="16">
        <f>I19</f>
        <v>0</v>
      </c>
      <c r="D20" s="16" t="s">
        <v>32</v>
      </c>
      <c r="E20" s="17">
        <f>G19</f>
        <v>0</v>
      </c>
      <c r="F20" s="151"/>
      <c r="G20" s="152"/>
      <c r="H20" s="152"/>
      <c r="I20" s="153"/>
      <c r="J20" s="37"/>
      <c r="K20" s="38">
        <f>'決勝ﾘｰｸﾞ'!M27</f>
        <v>0</v>
      </c>
      <c r="L20" s="38" t="s">
        <v>32</v>
      </c>
      <c r="M20" s="38">
        <f>'決勝ﾘｰｸﾞ'!P27</f>
        <v>0</v>
      </c>
      <c r="N20" s="51">
        <f>SUM((O20*3)+(P20*1))</f>
        <v>0</v>
      </c>
      <c r="O20" s="51">
        <f>COUNTIF(B20:M20,"○")</f>
        <v>0</v>
      </c>
      <c r="P20" s="51">
        <f>COUNTIF(B20:M20,"△")</f>
        <v>0</v>
      </c>
      <c r="Q20" s="51">
        <f>COUNTIF(B20:M20,"●")</f>
        <v>0</v>
      </c>
      <c r="R20" s="52">
        <f>SUM(C20,G20,K20)</f>
        <v>0</v>
      </c>
      <c r="S20" s="51">
        <f>SUM(E20,I20,M20)</f>
        <v>0</v>
      </c>
      <c r="T20" s="51">
        <f>SUM(R20-S20)</f>
        <v>0</v>
      </c>
      <c r="U20" s="58"/>
      <c r="W20" s="11" t="str">
        <f>AB18</f>
        <v>LIBERTA</v>
      </c>
      <c r="X20" s="15"/>
      <c r="Y20" s="16">
        <f>AE19</f>
        <v>0</v>
      </c>
      <c r="Z20" s="16" t="s">
        <v>32</v>
      </c>
      <c r="AA20" s="17">
        <f>AC19</f>
        <v>0</v>
      </c>
      <c r="AB20" s="151"/>
      <c r="AC20" s="152"/>
      <c r="AD20" s="152"/>
      <c r="AE20" s="153"/>
      <c r="AF20" s="37"/>
      <c r="AG20" s="38">
        <f>'決勝ﾘｰｸﾞ'!M30</f>
        <v>0</v>
      </c>
      <c r="AH20" s="38" t="s">
        <v>32</v>
      </c>
      <c r="AI20" s="38">
        <f>'決勝ﾘｰｸﾞ'!P30</f>
        <v>0</v>
      </c>
      <c r="AJ20" s="51">
        <f>SUM((AK20*3)+(AL20*1))</f>
        <v>0</v>
      </c>
      <c r="AK20" s="51">
        <f>COUNTIF(X20:AI20,"○")</f>
        <v>0</v>
      </c>
      <c r="AL20" s="51">
        <f>COUNTIF(X20:AI20,"△")</f>
        <v>0</v>
      </c>
      <c r="AM20" s="51">
        <f>COUNTIF(X20:AI20,"●")</f>
        <v>0</v>
      </c>
      <c r="AN20" s="52">
        <f>SUM(Y20,AC20,AG20)</f>
        <v>0</v>
      </c>
      <c r="AO20" s="51">
        <f>SUM(AA20,AE20,AI20)</f>
        <v>0</v>
      </c>
      <c r="AP20" s="51">
        <f>SUM(AN20-AO20)</f>
        <v>0</v>
      </c>
      <c r="AQ20" s="58"/>
    </row>
    <row r="21" spans="1:43" s="19" customFormat="1" ht="17.25" customHeight="1">
      <c r="A21" s="11" t="str">
        <f>J18</f>
        <v>荒浜FC</v>
      </c>
      <c r="B21" s="31"/>
      <c r="C21" s="29">
        <f>M19</f>
        <v>0</v>
      </c>
      <c r="D21" s="29" t="s">
        <v>32</v>
      </c>
      <c r="E21" s="30">
        <f>K19</f>
        <v>0</v>
      </c>
      <c r="F21" s="40"/>
      <c r="G21" s="38">
        <f>M20</f>
        <v>0</v>
      </c>
      <c r="H21" s="38" t="s">
        <v>32</v>
      </c>
      <c r="I21" s="39">
        <f>K20</f>
        <v>0</v>
      </c>
      <c r="J21" s="151"/>
      <c r="K21" s="152"/>
      <c r="L21" s="152"/>
      <c r="M21" s="152"/>
      <c r="N21" s="51">
        <f>SUM((O21*3)+(P21*1))</f>
        <v>0</v>
      </c>
      <c r="O21" s="51">
        <f>COUNTIF(B21:M21,"○")</f>
        <v>0</v>
      </c>
      <c r="P21" s="51">
        <f>COUNTIF(B21:M21,"△")</f>
        <v>0</v>
      </c>
      <c r="Q21" s="51">
        <f>COUNTIF(B21:M21,"●")</f>
        <v>0</v>
      </c>
      <c r="R21" s="52">
        <f>SUM(C21,G21,K21)</f>
        <v>0</v>
      </c>
      <c r="S21" s="51">
        <f>SUM(E21,I21,M21)</f>
        <v>0</v>
      </c>
      <c r="T21" s="51">
        <f>SUM(R21-S21)</f>
        <v>0</v>
      </c>
      <c r="U21" s="58"/>
      <c r="W21" s="11" t="str">
        <f>AF18</f>
        <v>FCみらい</v>
      </c>
      <c r="X21" s="31"/>
      <c r="Y21" s="29">
        <f>AI19</f>
        <v>0</v>
      </c>
      <c r="Z21" s="29" t="s">
        <v>32</v>
      </c>
      <c r="AA21" s="30">
        <f>AG19</f>
        <v>0</v>
      </c>
      <c r="AB21" s="40"/>
      <c r="AC21" s="38">
        <f>AI20</f>
        <v>0</v>
      </c>
      <c r="AD21" s="38" t="s">
        <v>32</v>
      </c>
      <c r="AE21" s="39">
        <f>AG20</f>
        <v>0</v>
      </c>
      <c r="AF21" s="151"/>
      <c r="AG21" s="152"/>
      <c r="AH21" s="152"/>
      <c r="AI21" s="152"/>
      <c r="AJ21" s="51">
        <f>SUM((AK21*3)+(AL21*1))</f>
        <v>0</v>
      </c>
      <c r="AK21" s="51">
        <f>COUNTIF(X21:AI21,"○")</f>
        <v>0</v>
      </c>
      <c r="AL21" s="51">
        <f>COUNTIF(X21:AI21,"△")</f>
        <v>0</v>
      </c>
      <c r="AM21" s="51">
        <f>COUNTIF(X21:AI21,"●")</f>
        <v>0</v>
      </c>
      <c r="AN21" s="52">
        <f>SUM(Y21,AC21,AG21)</f>
        <v>0</v>
      </c>
      <c r="AO21" s="51">
        <f>SUM(AA21,AE21,AI21)</f>
        <v>0</v>
      </c>
      <c r="AP21" s="51">
        <f>SUM(AN21-AO21)</f>
        <v>0</v>
      </c>
      <c r="AQ21" s="58"/>
    </row>
    <row r="22" spans="1:43" s="19" customFormat="1" ht="17.25" customHeight="1">
      <c r="A22" s="145"/>
      <c r="B22" s="145"/>
      <c r="C22" s="145"/>
      <c r="D22" s="145"/>
      <c r="E22" s="145"/>
      <c r="F22" s="41"/>
      <c r="G22" s="41"/>
      <c r="H22" s="41"/>
      <c r="I22" s="41"/>
      <c r="J22" s="13"/>
      <c r="K22" s="13"/>
      <c r="L22" s="13"/>
      <c r="M22" s="13"/>
      <c r="N22" s="59">
        <f aca="true" t="shared" si="4" ref="N22:T22">SUM(N19:N21)</f>
        <v>0</v>
      </c>
      <c r="O22" s="59">
        <f t="shared" si="4"/>
        <v>0</v>
      </c>
      <c r="P22" s="59">
        <f t="shared" si="4"/>
        <v>0</v>
      </c>
      <c r="Q22" s="59">
        <f t="shared" si="4"/>
        <v>0</v>
      </c>
      <c r="R22" s="59">
        <f t="shared" si="4"/>
        <v>0</v>
      </c>
      <c r="S22" s="59">
        <f t="shared" si="4"/>
        <v>0</v>
      </c>
      <c r="T22" s="59">
        <f t="shared" si="4"/>
        <v>0</v>
      </c>
      <c r="U22" s="62"/>
      <c r="W22" s="13"/>
      <c r="X22" s="13"/>
      <c r="Y22" s="13"/>
      <c r="Z22" s="13"/>
      <c r="AA22" s="13"/>
      <c r="AB22" s="41"/>
      <c r="AC22" s="41"/>
      <c r="AD22" s="41"/>
      <c r="AE22" s="41"/>
      <c r="AF22" s="13"/>
      <c r="AG22" s="13"/>
      <c r="AH22" s="13"/>
      <c r="AI22" s="13"/>
      <c r="AJ22" s="59">
        <f aca="true" t="shared" si="5" ref="AJ22:AP22">SUM(AJ19:AJ21)</f>
        <v>0</v>
      </c>
      <c r="AK22" s="59">
        <f t="shared" si="5"/>
        <v>0</v>
      </c>
      <c r="AL22" s="59">
        <f t="shared" si="5"/>
        <v>0</v>
      </c>
      <c r="AM22" s="59">
        <f t="shared" si="5"/>
        <v>0</v>
      </c>
      <c r="AN22" s="59">
        <f t="shared" si="5"/>
        <v>0</v>
      </c>
      <c r="AO22" s="59">
        <f t="shared" si="5"/>
        <v>0</v>
      </c>
      <c r="AP22" s="59">
        <f t="shared" si="5"/>
        <v>0</v>
      </c>
      <c r="AQ22" s="62"/>
    </row>
    <row r="23" spans="1:43" s="19" customFormat="1" ht="17.2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</row>
    <row r="24" spans="1:43" s="23" customFormat="1" ht="17.25" customHeight="1">
      <c r="A24" s="20"/>
      <c r="B24" s="148" t="s">
        <v>128</v>
      </c>
      <c r="C24" s="148"/>
      <c r="D24" s="148"/>
      <c r="E24" s="148"/>
      <c r="F24" s="148"/>
      <c r="G24" s="148"/>
      <c r="H24" s="148"/>
      <c r="I24" s="148"/>
      <c r="J24" s="43" t="str">
        <f>'決勝ﾘｰｸﾞ'!R18</f>
        <v>松島FBC P-2-②</v>
      </c>
      <c r="K24" s="43"/>
      <c r="L24" s="43"/>
      <c r="M24" s="43"/>
      <c r="W24" s="20"/>
      <c r="X24" s="148" t="s">
        <v>84</v>
      </c>
      <c r="Y24" s="148"/>
      <c r="Z24" s="148"/>
      <c r="AA24" s="148"/>
      <c r="AB24" s="148"/>
      <c r="AC24" s="148"/>
      <c r="AD24" s="148"/>
      <c r="AE24" s="148"/>
      <c r="AF24" s="43" t="str">
        <f>'決勝ﾘｰｸﾞ'!R18</f>
        <v>松島FBC P-2-②</v>
      </c>
      <c r="AG24" s="43"/>
      <c r="AH24" s="43"/>
      <c r="AI24" s="43"/>
      <c r="AQ24" s="45"/>
    </row>
    <row r="25" spans="1:43" s="19" customFormat="1" ht="17.25" customHeight="1">
      <c r="A25" s="28"/>
      <c r="B25" s="154" t="str">
        <f>'決勝ﾘｰｸﾞ'!S4</f>
        <v>V.錦ケ丘</v>
      </c>
      <c r="C25" s="154"/>
      <c r="D25" s="154"/>
      <c r="E25" s="155"/>
      <c r="F25" s="154" t="str">
        <f>'決勝ﾘｰｸﾞ'!S5</f>
        <v>ラセルバロイ</v>
      </c>
      <c r="G25" s="154"/>
      <c r="H25" s="154"/>
      <c r="I25" s="155"/>
      <c r="J25" s="154" t="str">
        <f>'決勝ﾘｰｸﾞ'!S6</f>
        <v>おおくま</v>
      </c>
      <c r="K25" s="154"/>
      <c r="L25" s="154"/>
      <c r="M25" s="155"/>
      <c r="N25" s="57" t="s">
        <v>27</v>
      </c>
      <c r="O25" s="61" t="s">
        <v>26</v>
      </c>
      <c r="P25" s="61" t="s">
        <v>25</v>
      </c>
      <c r="Q25" s="61" t="s">
        <v>24</v>
      </c>
      <c r="R25" s="51" t="s">
        <v>23</v>
      </c>
      <c r="S25" s="51" t="s">
        <v>22</v>
      </c>
      <c r="T25" s="51" t="s">
        <v>21</v>
      </c>
      <c r="U25" s="51" t="s">
        <v>20</v>
      </c>
      <c r="W25" s="28"/>
      <c r="X25" s="154" t="str">
        <f>'決勝ﾘｰｸﾞ'!S9</f>
        <v>プログレッソ</v>
      </c>
      <c r="Y25" s="154"/>
      <c r="Z25" s="154"/>
      <c r="AA25" s="155"/>
      <c r="AB25" s="154" t="str">
        <f>'決勝ﾘｰｸﾞ'!S10</f>
        <v>鹿野FC</v>
      </c>
      <c r="AC25" s="154"/>
      <c r="AD25" s="154"/>
      <c r="AE25" s="155"/>
      <c r="AF25" s="154" t="str">
        <f>'決勝ﾘｰｸﾞ'!S11</f>
        <v>ACジュニオール</v>
      </c>
      <c r="AG25" s="154"/>
      <c r="AH25" s="154"/>
      <c r="AI25" s="155"/>
      <c r="AJ25" s="30" t="s">
        <v>27</v>
      </c>
      <c r="AK25" s="32" t="s">
        <v>26</v>
      </c>
      <c r="AL25" s="32" t="s">
        <v>25</v>
      </c>
      <c r="AM25" s="32" t="s">
        <v>24</v>
      </c>
      <c r="AN25" s="11" t="s">
        <v>23</v>
      </c>
      <c r="AO25" s="11" t="s">
        <v>22</v>
      </c>
      <c r="AP25" s="11" t="s">
        <v>21</v>
      </c>
      <c r="AQ25" s="11" t="s">
        <v>20</v>
      </c>
    </row>
    <row r="26" spans="1:43" s="19" customFormat="1" ht="17.25" customHeight="1">
      <c r="A26" s="35" t="str">
        <f>B25</f>
        <v>V.錦ケ丘</v>
      </c>
      <c r="B26" s="149"/>
      <c r="C26" s="149"/>
      <c r="D26" s="149"/>
      <c r="E26" s="150"/>
      <c r="F26" s="15"/>
      <c r="G26" s="16">
        <f>'決勝ﾘｰｸﾞ'!R33</f>
        <v>0</v>
      </c>
      <c r="H26" s="16" t="s">
        <v>32</v>
      </c>
      <c r="I26" s="17">
        <f>'決勝ﾘｰｸﾞ'!U33</f>
        <v>0</v>
      </c>
      <c r="J26" s="15"/>
      <c r="K26" s="16">
        <f>'決勝ﾘｰｸﾞ'!R21</f>
        <v>0</v>
      </c>
      <c r="L26" s="16" t="s">
        <v>32</v>
      </c>
      <c r="M26" s="17">
        <f>'決勝ﾘｰｸﾞ'!U21</f>
        <v>0</v>
      </c>
      <c r="N26" s="54">
        <f>SUM((O26*3)+(P26*1))</f>
        <v>0</v>
      </c>
      <c r="O26" s="55">
        <f>COUNTIF(B26:M26,"○")</f>
        <v>0</v>
      </c>
      <c r="P26" s="55">
        <f>COUNTIF(B26:M26,"△")</f>
        <v>0</v>
      </c>
      <c r="Q26" s="55">
        <f>COUNTIF(B26:M26,"●")</f>
        <v>0</v>
      </c>
      <c r="R26" s="52">
        <f>SUM(C26,G26,K26)</f>
        <v>0</v>
      </c>
      <c r="S26" s="51">
        <f>SUM(E26,I26,M26)</f>
        <v>0</v>
      </c>
      <c r="T26" s="51">
        <f>SUM(R26-S26)</f>
        <v>0</v>
      </c>
      <c r="U26" s="56"/>
      <c r="W26" s="35" t="str">
        <f>X25</f>
        <v>プログレッソ</v>
      </c>
      <c r="X26" s="149"/>
      <c r="Y26" s="149"/>
      <c r="Z26" s="149"/>
      <c r="AA26" s="150"/>
      <c r="AB26" s="15"/>
      <c r="AC26" s="16">
        <f>'決勝ﾘｰｸﾞ'!R36</f>
        <v>0</v>
      </c>
      <c r="AD26" s="16" t="s">
        <v>32</v>
      </c>
      <c r="AE26" s="17">
        <f>'決勝ﾘｰｸﾞ'!U36</f>
        <v>0</v>
      </c>
      <c r="AF26" s="15"/>
      <c r="AG26" s="16">
        <f>'決勝ﾘｰｸﾞ'!R24</f>
        <v>0</v>
      </c>
      <c r="AH26" s="16" t="s">
        <v>32</v>
      </c>
      <c r="AI26" s="17">
        <f>'決勝ﾘｰｸﾞ'!U24</f>
        <v>0</v>
      </c>
      <c r="AJ26" s="54">
        <f>SUM((AK26*3)+(AL26*1))</f>
        <v>0</v>
      </c>
      <c r="AK26" s="55">
        <f>COUNTIF(X26:AI26,"○")</f>
        <v>0</v>
      </c>
      <c r="AL26" s="55">
        <f>COUNTIF(X26:AI26,"△")</f>
        <v>0</v>
      </c>
      <c r="AM26" s="55">
        <f>COUNTIF(X26:AI26,"●")</f>
        <v>0</v>
      </c>
      <c r="AN26" s="52">
        <f>SUM(Y26,AC26,AG26)</f>
        <v>0</v>
      </c>
      <c r="AO26" s="51">
        <f>SUM(AA26,AE26,AI26)</f>
        <v>0</v>
      </c>
      <c r="AP26" s="51">
        <f>SUM(AN26-AO26)</f>
        <v>0</v>
      </c>
      <c r="AQ26" s="56"/>
    </row>
    <row r="27" spans="1:43" s="19" customFormat="1" ht="17.25" customHeight="1">
      <c r="A27" s="11" t="str">
        <f>F25</f>
        <v>ラセルバロイ</v>
      </c>
      <c r="B27" s="16"/>
      <c r="C27" s="16">
        <f>I26</f>
        <v>0</v>
      </c>
      <c r="D27" s="16" t="s">
        <v>32</v>
      </c>
      <c r="E27" s="17">
        <f>G26</f>
        <v>0</v>
      </c>
      <c r="F27" s="151"/>
      <c r="G27" s="152"/>
      <c r="H27" s="152"/>
      <c r="I27" s="153"/>
      <c r="J27" s="37"/>
      <c r="K27" s="38">
        <f>'決勝ﾘｰｸﾞ'!R27</f>
        <v>0</v>
      </c>
      <c r="L27" s="38" t="s">
        <v>32</v>
      </c>
      <c r="M27" s="39">
        <f>'決勝ﾘｰｸﾞ'!U27</f>
        <v>0</v>
      </c>
      <c r="N27" s="57">
        <f>SUM((O27*3)+(P27*1))</f>
        <v>0</v>
      </c>
      <c r="O27" s="51">
        <f>COUNTIF(B27:M27,"○")</f>
        <v>0</v>
      </c>
      <c r="P27" s="51">
        <f>COUNTIF(B27:M27,"△")</f>
        <v>0</v>
      </c>
      <c r="Q27" s="51">
        <f>COUNTIF(B27:M27,"●")</f>
        <v>0</v>
      </c>
      <c r="R27" s="52">
        <f>SUM(C27,G27,K27)</f>
        <v>0</v>
      </c>
      <c r="S27" s="51">
        <f>SUM(E27,I27,M27)</f>
        <v>0</v>
      </c>
      <c r="T27" s="51">
        <f>SUM(R27-S27)</f>
        <v>0</v>
      </c>
      <c r="U27" s="58"/>
      <c r="W27" s="11" t="str">
        <f>AB25</f>
        <v>鹿野FC</v>
      </c>
      <c r="X27" s="16"/>
      <c r="Y27" s="16">
        <f>AE26</f>
        <v>0</v>
      </c>
      <c r="Z27" s="16" t="s">
        <v>32</v>
      </c>
      <c r="AA27" s="17">
        <f>AC26</f>
        <v>0</v>
      </c>
      <c r="AB27" s="151"/>
      <c r="AC27" s="152"/>
      <c r="AD27" s="152"/>
      <c r="AE27" s="153"/>
      <c r="AF27" s="37"/>
      <c r="AG27" s="38">
        <f>'決勝ﾘｰｸﾞ'!R30</f>
        <v>0</v>
      </c>
      <c r="AH27" s="38" t="s">
        <v>32</v>
      </c>
      <c r="AI27" s="39">
        <f>'決勝ﾘｰｸﾞ'!U30</f>
        <v>0</v>
      </c>
      <c r="AJ27" s="57">
        <f>SUM((AK27*3)+(AL27*1))</f>
        <v>0</v>
      </c>
      <c r="AK27" s="51">
        <f>COUNTIF(X27:AI27,"○")</f>
        <v>0</v>
      </c>
      <c r="AL27" s="51">
        <f>COUNTIF(X27:AI27,"△")</f>
        <v>0</v>
      </c>
      <c r="AM27" s="51">
        <f>COUNTIF(X27:AI27,"●")</f>
        <v>0</v>
      </c>
      <c r="AN27" s="52">
        <f>SUM(Y27,AC27,AG27)</f>
        <v>0</v>
      </c>
      <c r="AO27" s="51">
        <f>SUM(AA27,AE27,AI27)</f>
        <v>0</v>
      </c>
      <c r="AP27" s="51">
        <f>SUM(AN27-AO27)</f>
        <v>0</v>
      </c>
      <c r="AQ27" s="58"/>
    </row>
    <row r="28" spans="1:43" s="19" customFormat="1" ht="17.25" customHeight="1">
      <c r="A28" s="11" t="str">
        <f>J25</f>
        <v>おおくま</v>
      </c>
      <c r="B28" s="29"/>
      <c r="C28" s="29">
        <f>M26</f>
        <v>0</v>
      </c>
      <c r="D28" s="29" t="s">
        <v>32</v>
      </c>
      <c r="E28" s="30">
        <f>K26</f>
        <v>0</v>
      </c>
      <c r="F28" s="40"/>
      <c r="G28" s="38">
        <f>M27</f>
        <v>0</v>
      </c>
      <c r="H28" s="38" t="s">
        <v>32</v>
      </c>
      <c r="I28" s="39">
        <f>K27</f>
        <v>0</v>
      </c>
      <c r="J28" s="151"/>
      <c r="K28" s="152"/>
      <c r="L28" s="152"/>
      <c r="M28" s="153"/>
      <c r="N28" s="10">
        <f>SUM((O28*3)+(P28*1))</f>
        <v>0</v>
      </c>
      <c r="O28" s="65">
        <f>COUNTIF(B28:M28,"○")</f>
        <v>0</v>
      </c>
      <c r="P28" s="65">
        <f>COUNTIF(B28:M28,"△")</f>
        <v>0</v>
      </c>
      <c r="Q28" s="65">
        <f>COUNTIF(B28:M28,"●")</f>
        <v>0</v>
      </c>
      <c r="R28" s="52">
        <f>SUM(C28,G28,K28)</f>
        <v>0</v>
      </c>
      <c r="S28" s="51">
        <f>SUM(E28,I28,M28)</f>
        <v>0</v>
      </c>
      <c r="T28" s="51">
        <f>SUM(R28-S28)</f>
        <v>0</v>
      </c>
      <c r="U28" s="66"/>
      <c r="W28" s="11" t="str">
        <f>AF25</f>
        <v>ACジュニオール</v>
      </c>
      <c r="X28" s="29"/>
      <c r="Y28" s="29">
        <f>AI26</f>
        <v>0</v>
      </c>
      <c r="Z28" s="29" t="s">
        <v>32</v>
      </c>
      <c r="AA28" s="30">
        <f>AG26</f>
        <v>0</v>
      </c>
      <c r="AB28" s="40"/>
      <c r="AC28" s="38">
        <f>AI27</f>
        <v>0</v>
      </c>
      <c r="AD28" s="38" t="s">
        <v>32</v>
      </c>
      <c r="AE28" s="39">
        <f>AG27</f>
        <v>0</v>
      </c>
      <c r="AF28" s="151"/>
      <c r="AG28" s="152"/>
      <c r="AH28" s="152"/>
      <c r="AI28" s="153"/>
      <c r="AJ28" s="57">
        <f>SUM((AK28*3)+(AL28*1))</f>
        <v>0</v>
      </c>
      <c r="AK28" s="51">
        <f>COUNTIF(X28:AI28,"○")</f>
        <v>0</v>
      </c>
      <c r="AL28" s="51">
        <f>COUNTIF(X28:AI28,"△")</f>
        <v>0</v>
      </c>
      <c r="AM28" s="51">
        <f>COUNTIF(X28:AI28,"●")</f>
        <v>0</v>
      </c>
      <c r="AN28" s="52">
        <f>SUM(Y28,AC28,AG28)</f>
        <v>0</v>
      </c>
      <c r="AO28" s="51">
        <f>SUM(AA28,AE28,AI28)</f>
        <v>0</v>
      </c>
      <c r="AP28" s="51">
        <f>SUM(AN28-AO28)</f>
        <v>0</v>
      </c>
      <c r="AQ28" s="58"/>
    </row>
    <row r="29" spans="1:43" s="19" customFormat="1" ht="17.25" customHeight="1">
      <c r="A29" s="145"/>
      <c r="B29" s="145"/>
      <c r="C29" s="145"/>
      <c r="D29" s="145"/>
      <c r="E29" s="145"/>
      <c r="F29" s="41"/>
      <c r="G29" s="41"/>
      <c r="H29" s="41"/>
      <c r="I29" s="41"/>
      <c r="J29" s="12"/>
      <c r="K29" s="12"/>
      <c r="L29" s="12"/>
      <c r="M29" s="12"/>
      <c r="N29" s="53">
        <f aca="true" t="shared" si="6" ref="N29:T29">SUM(N26:N28)</f>
        <v>0</v>
      </c>
      <c r="O29" s="53">
        <f t="shared" si="6"/>
        <v>0</v>
      </c>
      <c r="P29" s="53">
        <f t="shared" si="6"/>
        <v>0</v>
      </c>
      <c r="Q29" s="53">
        <f t="shared" si="6"/>
        <v>0</v>
      </c>
      <c r="R29" s="53">
        <f t="shared" si="6"/>
        <v>0</v>
      </c>
      <c r="S29" s="53">
        <f t="shared" si="6"/>
        <v>0</v>
      </c>
      <c r="T29" s="53">
        <f t="shared" si="6"/>
        <v>0</v>
      </c>
      <c r="U29" s="62"/>
      <c r="W29" s="13"/>
      <c r="X29" s="13"/>
      <c r="Y29" s="13"/>
      <c r="Z29" s="13"/>
      <c r="AA29" s="13"/>
      <c r="AB29" s="41"/>
      <c r="AC29" s="41"/>
      <c r="AD29" s="41"/>
      <c r="AE29" s="41"/>
      <c r="AF29" s="146"/>
      <c r="AG29" s="146"/>
      <c r="AH29" s="146"/>
      <c r="AI29" s="146"/>
      <c r="AJ29" s="53">
        <f aca="true" t="shared" si="7" ref="AJ29:AP29">SUM(AJ26:AJ28)</f>
        <v>0</v>
      </c>
      <c r="AK29" s="53">
        <f t="shared" si="7"/>
        <v>0</v>
      </c>
      <c r="AL29" s="53">
        <f t="shared" si="7"/>
        <v>0</v>
      </c>
      <c r="AM29" s="53">
        <f t="shared" si="7"/>
        <v>0</v>
      </c>
      <c r="AN29" s="53">
        <f t="shared" si="7"/>
        <v>0</v>
      </c>
      <c r="AO29" s="53">
        <f t="shared" si="7"/>
        <v>0</v>
      </c>
      <c r="AP29" s="53">
        <f t="shared" si="7"/>
        <v>0</v>
      </c>
      <c r="AQ29" s="62"/>
    </row>
    <row r="30" spans="1:43" s="19" customFormat="1" ht="13.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</row>
  </sheetData>
  <sheetProtection/>
  <mergeCells count="67">
    <mergeCell ref="J7:M7"/>
    <mergeCell ref="AF7:AI7"/>
    <mergeCell ref="A2:AQ2"/>
    <mergeCell ref="B4:E4"/>
    <mergeCell ref="F4:I4"/>
    <mergeCell ref="J4:M4"/>
    <mergeCell ref="X4:AA4"/>
    <mergeCell ref="AB4:AE4"/>
    <mergeCell ref="AF4:AI4"/>
    <mergeCell ref="B5:E5"/>
    <mergeCell ref="X5:AA5"/>
    <mergeCell ref="F6:I6"/>
    <mergeCell ref="AB6:AE6"/>
    <mergeCell ref="J14:M14"/>
    <mergeCell ref="AF14:AI14"/>
    <mergeCell ref="A8:E8"/>
    <mergeCell ref="A9:AQ9"/>
    <mergeCell ref="B11:E11"/>
    <mergeCell ref="F11:I11"/>
    <mergeCell ref="J11:M11"/>
    <mergeCell ref="X11:AA11"/>
    <mergeCell ref="AB11:AE11"/>
    <mergeCell ref="AF11:AI11"/>
    <mergeCell ref="B12:E12"/>
    <mergeCell ref="X12:AA12"/>
    <mergeCell ref="F13:I13"/>
    <mergeCell ref="AB13:AE13"/>
    <mergeCell ref="A15:E15"/>
    <mergeCell ref="A16:AQ16"/>
    <mergeCell ref="B18:E18"/>
    <mergeCell ref="F18:I18"/>
    <mergeCell ref="J18:M18"/>
    <mergeCell ref="X18:AA18"/>
    <mergeCell ref="AB18:AE18"/>
    <mergeCell ref="AF18:AI18"/>
    <mergeCell ref="AF25:AI25"/>
    <mergeCell ref="X24:AE24"/>
    <mergeCell ref="B19:E19"/>
    <mergeCell ref="X19:AA19"/>
    <mergeCell ref="F20:I20"/>
    <mergeCell ref="AB20:AE20"/>
    <mergeCell ref="J21:M21"/>
    <mergeCell ref="AF21:AI21"/>
    <mergeCell ref="AB27:AE27"/>
    <mergeCell ref="J28:M28"/>
    <mergeCell ref="AF28:AI28"/>
    <mergeCell ref="A22:E22"/>
    <mergeCell ref="A23:AQ23"/>
    <mergeCell ref="B25:E25"/>
    <mergeCell ref="F25:I25"/>
    <mergeCell ref="J25:M25"/>
    <mergeCell ref="X25:AA25"/>
    <mergeCell ref="AB25:AE25"/>
    <mergeCell ref="B24:I24"/>
    <mergeCell ref="B26:E26"/>
    <mergeCell ref="X26:AA26"/>
    <mergeCell ref="F27:I27"/>
    <mergeCell ref="A1:AQ1"/>
    <mergeCell ref="A29:E29"/>
    <mergeCell ref="AF29:AI29"/>
    <mergeCell ref="A30:AQ30"/>
    <mergeCell ref="B3:I3"/>
    <mergeCell ref="B10:I10"/>
    <mergeCell ref="B17:I17"/>
    <mergeCell ref="X3:AE3"/>
    <mergeCell ref="X10:AE10"/>
    <mergeCell ref="X17:AE17"/>
  </mergeCells>
  <printOptions/>
  <pageMargins left="0.31496062992125984" right="0.31496062992125984" top="0.7480314960629921" bottom="0.748031496062992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62" width="2.125" style="71" customWidth="1"/>
    <col min="63" max="63" width="2.25390625" style="71" customWidth="1"/>
    <col min="64" max="64" width="9.00390625" style="71" customWidth="1"/>
    <col min="65" max="65" width="0" style="71" hidden="1" customWidth="1"/>
    <col min="66" max="16384" width="9.00390625" style="71" customWidth="1"/>
  </cols>
  <sheetData>
    <row r="1" spans="1:63" ht="24" customHeight="1">
      <c r="A1" s="160" t="s">
        <v>181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05"/>
    </row>
    <row r="2" ht="13.5" customHeight="1"/>
    <row r="3" spans="29:63" ht="15.75" customHeight="1">
      <c r="AC3" s="170"/>
      <c r="AD3" s="167"/>
      <c r="AE3" s="167"/>
      <c r="AF3" s="167"/>
      <c r="AG3" s="167"/>
      <c r="AH3" s="167"/>
      <c r="AI3" s="167"/>
      <c r="AJ3" s="171"/>
      <c r="AX3" s="72" t="s">
        <v>185</v>
      </c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3:63" ht="15.75" customHeight="1">
      <c r="C4" s="173" t="s">
        <v>130</v>
      </c>
      <c r="D4" s="173"/>
      <c r="E4" s="173"/>
      <c r="F4" s="173"/>
      <c r="G4" s="166"/>
      <c r="H4" s="166"/>
      <c r="I4" s="166"/>
      <c r="J4" s="166"/>
      <c r="K4" s="166"/>
      <c r="L4" s="166"/>
      <c r="M4" s="166"/>
      <c r="AG4" s="74"/>
      <c r="AX4" s="72" t="s">
        <v>131</v>
      </c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3:53" ht="15.75" customHeight="1">
      <c r="C5" s="165" t="s">
        <v>132</v>
      </c>
      <c r="D5" s="165"/>
      <c r="E5" s="165"/>
      <c r="F5" s="165"/>
      <c r="G5" s="167"/>
      <c r="H5" s="167"/>
      <c r="I5" s="167"/>
      <c r="J5" s="167"/>
      <c r="K5" s="167"/>
      <c r="L5" s="167"/>
      <c r="M5" s="167"/>
      <c r="Q5" s="75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172" t="s">
        <v>215</v>
      </c>
      <c r="AE5" s="172"/>
      <c r="AF5" s="172"/>
      <c r="AG5" s="172"/>
      <c r="AH5" s="172"/>
      <c r="AI5" s="172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7"/>
      <c r="AZ5" s="78"/>
      <c r="BA5" s="72"/>
    </row>
    <row r="6" spans="3:63" ht="15.75" customHeight="1">
      <c r="C6" s="165" t="s">
        <v>133</v>
      </c>
      <c r="D6" s="165"/>
      <c r="E6" s="165"/>
      <c r="F6" s="165"/>
      <c r="G6" s="167"/>
      <c r="H6" s="167"/>
      <c r="I6" s="167"/>
      <c r="J6" s="167"/>
      <c r="K6" s="167"/>
      <c r="L6" s="167"/>
      <c r="M6" s="167"/>
      <c r="Q6" s="79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61">
        <v>0.5</v>
      </c>
      <c r="AF6" s="161"/>
      <c r="AG6" s="161"/>
      <c r="AH6" s="161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80"/>
      <c r="AX6" s="72" t="s">
        <v>184</v>
      </c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3:59" ht="15.75" customHeight="1">
      <c r="C7" s="165" t="s">
        <v>134</v>
      </c>
      <c r="D7" s="165"/>
      <c r="E7" s="165"/>
      <c r="F7" s="165"/>
      <c r="G7" s="167"/>
      <c r="H7" s="167"/>
      <c r="I7" s="167"/>
      <c r="J7" s="167"/>
      <c r="K7" s="167"/>
      <c r="L7" s="167"/>
      <c r="M7" s="167"/>
      <c r="O7" s="81"/>
      <c r="P7" s="82"/>
      <c r="Q7" s="81"/>
      <c r="R7" s="81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83"/>
      <c r="AF7" s="84"/>
      <c r="AG7" s="84"/>
      <c r="AH7" s="84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81"/>
      <c r="AV7" s="82"/>
      <c r="AW7" s="81"/>
      <c r="AX7" s="72" t="s">
        <v>131</v>
      </c>
      <c r="AY7" s="72"/>
      <c r="AZ7" s="72"/>
      <c r="BA7" s="72"/>
      <c r="BB7" s="72"/>
      <c r="BC7" s="72"/>
      <c r="BD7" s="72"/>
      <c r="BE7" s="72"/>
      <c r="BF7" s="72"/>
      <c r="BG7" s="72"/>
    </row>
    <row r="8" spans="17:65" ht="15.75" customHeight="1">
      <c r="Q8" s="79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81"/>
      <c r="AD8" s="162"/>
      <c r="AE8" s="163"/>
      <c r="AF8" s="163"/>
      <c r="AG8" s="163"/>
      <c r="AH8" s="163"/>
      <c r="AI8" s="164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85"/>
      <c r="AU8" s="85"/>
      <c r="AV8" s="85"/>
      <c r="AW8" s="69"/>
      <c r="AX8" s="78"/>
      <c r="AY8" s="78"/>
      <c r="BM8" s="71" t="s">
        <v>98</v>
      </c>
    </row>
    <row r="9" spans="17:65" ht="15.75" customHeight="1">
      <c r="Q9" s="79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81"/>
      <c r="AD9" s="86"/>
      <c r="AE9" s="86"/>
      <c r="AF9" s="86"/>
      <c r="AG9" s="87"/>
      <c r="AH9" s="86"/>
      <c r="AI9" s="86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85"/>
      <c r="AU9" s="85"/>
      <c r="AV9" s="85"/>
      <c r="AW9" s="69"/>
      <c r="AX9" s="71" t="s">
        <v>135</v>
      </c>
      <c r="BL9" s="88"/>
      <c r="BM9" s="5" t="s">
        <v>99</v>
      </c>
    </row>
    <row r="10" spans="17:65" ht="15.75" customHeight="1">
      <c r="Q10" s="79"/>
      <c r="R10" s="78"/>
      <c r="S10" s="78"/>
      <c r="T10" s="78"/>
      <c r="U10" s="78"/>
      <c r="V10" s="75"/>
      <c r="W10" s="76"/>
      <c r="X10" s="76"/>
      <c r="Y10" s="76"/>
      <c r="Z10" s="76"/>
      <c r="AA10" s="76"/>
      <c r="AB10" s="76"/>
      <c r="AC10" s="89"/>
      <c r="AD10" s="172" t="s">
        <v>216</v>
      </c>
      <c r="AE10" s="172"/>
      <c r="AF10" s="172"/>
      <c r="AG10" s="172"/>
      <c r="AH10" s="172"/>
      <c r="AI10" s="172"/>
      <c r="AJ10" s="76"/>
      <c r="AK10" s="76"/>
      <c r="AL10" s="76"/>
      <c r="AM10" s="76"/>
      <c r="AN10" s="76"/>
      <c r="AO10" s="90"/>
      <c r="AP10" s="90"/>
      <c r="AQ10" s="68"/>
      <c r="AR10" s="85"/>
      <c r="AS10" s="78"/>
      <c r="AW10" s="79"/>
      <c r="AX10" s="78"/>
      <c r="AY10" s="71" t="s">
        <v>136</v>
      </c>
      <c r="BL10" s="70"/>
      <c r="BM10" s="5" t="s">
        <v>100</v>
      </c>
    </row>
    <row r="11" spans="17:65" ht="15.75" customHeight="1">
      <c r="Q11" s="79"/>
      <c r="R11" s="78"/>
      <c r="S11" s="78"/>
      <c r="T11" s="81"/>
      <c r="U11" s="82"/>
      <c r="V11" s="81"/>
      <c r="W11" s="81"/>
      <c r="X11" s="78"/>
      <c r="Y11" s="78"/>
      <c r="Z11" s="78"/>
      <c r="AA11" s="78"/>
      <c r="AB11" s="78"/>
      <c r="AC11" s="81"/>
      <c r="AD11" s="86"/>
      <c r="AE11" s="161">
        <v>0.5</v>
      </c>
      <c r="AF11" s="161"/>
      <c r="AG11" s="161"/>
      <c r="AH11" s="161"/>
      <c r="AP11" s="81"/>
      <c r="AQ11" s="82"/>
      <c r="AR11" s="81"/>
      <c r="AS11" s="81"/>
      <c r="AW11" s="79"/>
      <c r="AX11" s="78"/>
      <c r="AY11" s="71" t="s">
        <v>137</v>
      </c>
      <c r="BL11" s="86"/>
      <c r="BM11" s="5" t="s">
        <v>101</v>
      </c>
    </row>
    <row r="12" spans="17:65" ht="15.75" customHeight="1">
      <c r="Q12" s="79"/>
      <c r="R12" s="78"/>
      <c r="S12" s="78"/>
      <c r="T12" s="78"/>
      <c r="U12" s="78"/>
      <c r="V12" s="79"/>
      <c r="W12" s="78"/>
      <c r="X12" s="78"/>
      <c r="Y12" s="78"/>
      <c r="Z12" s="78"/>
      <c r="AA12" s="78"/>
      <c r="AB12" s="78"/>
      <c r="AR12" s="79"/>
      <c r="AS12" s="78"/>
      <c r="AW12" s="74"/>
      <c r="AY12" s="78"/>
      <c r="AZ12" s="78"/>
      <c r="BA12" s="78"/>
      <c r="BB12" s="73"/>
      <c r="BC12" s="78"/>
      <c r="BD12" s="78"/>
      <c r="BE12" s="78"/>
      <c r="BF12" s="78"/>
      <c r="BG12" s="78"/>
      <c r="BH12" s="78"/>
      <c r="BM12" s="5" t="s">
        <v>102</v>
      </c>
    </row>
    <row r="13" spans="9:65" ht="15.75" customHeight="1">
      <c r="I13" s="75"/>
      <c r="J13" s="76"/>
      <c r="K13" s="76"/>
      <c r="L13" s="76"/>
      <c r="M13" s="76"/>
      <c r="N13" s="172" t="s">
        <v>215</v>
      </c>
      <c r="O13" s="172"/>
      <c r="P13" s="172"/>
      <c r="Q13" s="172"/>
      <c r="R13" s="172"/>
      <c r="S13" s="172"/>
      <c r="T13" s="76"/>
      <c r="U13" s="76"/>
      <c r="V13" s="76"/>
      <c r="W13" s="76"/>
      <c r="X13" s="77"/>
      <c r="AO13" s="75"/>
      <c r="AP13" s="76"/>
      <c r="AQ13" s="76"/>
      <c r="AR13" s="76"/>
      <c r="AS13" s="76"/>
      <c r="AT13" s="172" t="s">
        <v>216</v>
      </c>
      <c r="AU13" s="172"/>
      <c r="AV13" s="172"/>
      <c r="AW13" s="172"/>
      <c r="AX13" s="172"/>
      <c r="AY13" s="172"/>
      <c r="AZ13" s="76"/>
      <c r="BA13" s="76"/>
      <c r="BB13" s="76"/>
      <c r="BC13" s="76"/>
      <c r="BD13" s="77"/>
      <c r="BM13" s="5" t="s">
        <v>103</v>
      </c>
    </row>
    <row r="14" spans="1:65" ht="15.75" customHeight="1">
      <c r="A14" s="106">
        <v>43436</v>
      </c>
      <c r="B14" s="102"/>
      <c r="C14" s="102"/>
      <c r="D14" s="102"/>
      <c r="E14" s="102"/>
      <c r="G14" s="85"/>
      <c r="H14" s="107"/>
      <c r="I14" s="85"/>
      <c r="J14" s="85"/>
      <c r="K14" s="78"/>
      <c r="L14" s="78"/>
      <c r="M14" s="78"/>
      <c r="N14" s="78"/>
      <c r="O14" s="161">
        <v>0.4166666666666667</v>
      </c>
      <c r="P14" s="161"/>
      <c r="Q14" s="161"/>
      <c r="R14" s="161"/>
      <c r="S14" s="78"/>
      <c r="T14" s="78"/>
      <c r="U14" s="78"/>
      <c r="V14" s="78"/>
      <c r="W14" s="85"/>
      <c r="X14" s="107"/>
      <c r="Y14" s="85"/>
      <c r="Z14" s="85"/>
      <c r="AF14" s="78"/>
      <c r="AM14" s="85"/>
      <c r="AN14" s="107"/>
      <c r="AO14" s="85"/>
      <c r="AP14" s="85"/>
      <c r="AQ14" s="78"/>
      <c r="AR14" s="78"/>
      <c r="AS14" s="78"/>
      <c r="AT14" s="78"/>
      <c r="AU14" s="161">
        <v>0.4166666666666667</v>
      </c>
      <c r="AV14" s="161"/>
      <c r="AW14" s="161"/>
      <c r="AX14" s="161"/>
      <c r="AY14" s="78"/>
      <c r="AZ14" s="78"/>
      <c r="BA14" s="78"/>
      <c r="BB14" s="78"/>
      <c r="BC14" s="85"/>
      <c r="BD14" s="107"/>
      <c r="BE14" s="85"/>
      <c r="BF14" s="85"/>
      <c r="BM14" s="5" t="s">
        <v>104</v>
      </c>
    </row>
    <row r="15" spans="1:65" ht="15.75" customHeight="1">
      <c r="A15" s="168">
        <v>44892</v>
      </c>
      <c r="B15" s="168"/>
      <c r="C15" s="168"/>
      <c r="D15" s="168"/>
      <c r="E15" s="103"/>
      <c r="F15" s="91"/>
      <c r="I15" s="79"/>
      <c r="J15" s="78"/>
      <c r="K15" s="78"/>
      <c r="L15" s="78"/>
      <c r="M15" s="78"/>
      <c r="N15" s="78"/>
      <c r="S15" s="78"/>
      <c r="T15" s="78"/>
      <c r="U15" s="78"/>
      <c r="V15" s="78"/>
      <c r="W15" s="78"/>
      <c r="X15" s="80"/>
      <c r="AF15" s="78"/>
      <c r="AG15" s="92"/>
      <c r="AH15" s="92"/>
      <c r="AI15" s="92"/>
      <c r="AJ15" s="92"/>
      <c r="AK15" s="78"/>
      <c r="AO15" s="79"/>
      <c r="AP15" s="78"/>
      <c r="AQ15" s="78"/>
      <c r="AR15" s="78"/>
      <c r="AS15" s="78"/>
      <c r="AT15" s="78"/>
      <c r="AU15" s="101"/>
      <c r="AV15" s="101"/>
      <c r="AW15" s="101"/>
      <c r="AX15" s="101"/>
      <c r="AY15" s="78"/>
      <c r="AZ15" s="78"/>
      <c r="BA15" s="78"/>
      <c r="BB15" s="78"/>
      <c r="BC15" s="78"/>
      <c r="BD15" s="80"/>
      <c r="BM15" s="5" t="s">
        <v>105</v>
      </c>
    </row>
    <row r="16" spans="9:65" ht="15.75" customHeight="1">
      <c r="I16" s="79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80"/>
      <c r="AF16" s="78"/>
      <c r="AO16" s="79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80"/>
      <c r="BM16" s="5" t="s">
        <v>106</v>
      </c>
    </row>
    <row r="17" spans="5:65" ht="15.75" customHeight="1">
      <c r="E17" s="75"/>
      <c r="F17" s="76"/>
      <c r="G17" s="76"/>
      <c r="H17" s="76"/>
      <c r="I17" s="76"/>
      <c r="J17" s="76"/>
      <c r="K17" s="76"/>
      <c r="L17" s="77"/>
      <c r="U17" s="75"/>
      <c r="V17" s="76"/>
      <c r="W17" s="76"/>
      <c r="X17" s="76"/>
      <c r="Y17" s="76"/>
      <c r="Z17" s="76"/>
      <c r="AA17" s="76"/>
      <c r="AB17" s="77"/>
      <c r="AF17" s="78"/>
      <c r="AK17" s="75"/>
      <c r="AL17" s="76"/>
      <c r="AM17" s="76"/>
      <c r="AN17" s="76"/>
      <c r="AO17" s="76"/>
      <c r="AP17" s="76"/>
      <c r="AQ17" s="76"/>
      <c r="AR17" s="77"/>
      <c r="BA17" s="75"/>
      <c r="BB17" s="76"/>
      <c r="BC17" s="76"/>
      <c r="BD17" s="76"/>
      <c r="BE17" s="76"/>
      <c r="BF17" s="76"/>
      <c r="BG17" s="76"/>
      <c r="BH17" s="77"/>
      <c r="BM17" s="5" t="s">
        <v>107</v>
      </c>
    </row>
    <row r="18" spans="3:65" ht="15.75" customHeight="1">
      <c r="C18" s="81"/>
      <c r="D18" s="82"/>
      <c r="E18" s="81"/>
      <c r="F18" s="169" t="s">
        <v>213</v>
      </c>
      <c r="G18" s="169"/>
      <c r="H18" s="169"/>
      <c r="I18" s="169"/>
      <c r="J18" s="169"/>
      <c r="K18" s="169"/>
      <c r="L18" s="82"/>
      <c r="M18" s="81"/>
      <c r="N18" s="81"/>
      <c r="O18" s="81"/>
      <c r="P18" s="81"/>
      <c r="Q18" s="81"/>
      <c r="R18" s="81"/>
      <c r="S18" s="81"/>
      <c r="T18" s="82"/>
      <c r="U18" s="81"/>
      <c r="V18" s="169" t="s">
        <v>214</v>
      </c>
      <c r="W18" s="169"/>
      <c r="X18" s="169"/>
      <c r="Y18" s="169"/>
      <c r="Z18" s="169"/>
      <c r="AA18" s="169"/>
      <c r="AB18" s="82"/>
      <c r="AC18" s="81"/>
      <c r="AD18" s="81"/>
      <c r="AE18" s="85"/>
      <c r="AF18" s="85"/>
      <c r="AI18" s="81"/>
      <c r="AJ18" s="82"/>
      <c r="AK18" s="81"/>
      <c r="AL18" s="169" t="s">
        <v>213</v>
      </c>
      <c r="AM18" s="169"/>
      <c r="AN18" s="169"/>
      <c r="AO18" s="169"/>
      <c r="AP18" s="169"/>
      <c r="AQ18" s="169"/>
      <c r="AR18" s="82"/>
      <c r="AS18" s="81"/>
      <c r="AT18" s="81"/>
      <c r="AU18" s="81"/>
      <c r="AV18" s="81"/>
      <c r="AW18" s="81"/>
      <c r="AX18" s="81"/>
      <c r="AY18" s="81"/>
      <c r="AZ18" s="82"/>
      <c r="BA18" s="81"/>
      <c r="BB18" s="169" t="s">
        <v>214</v>
      </c>
      <c r="BC18" s="169"/>
      <c r="BD18" s="169"/>
      <c r="BE18" s="169"/>
      <c r="BF18" s="169"/>
      <c r="BG18" s="169"/>
      <c r="BH18" s="82"/>
      <c r="BI18" s="81"/>
      <c r="BJ18" s="81"/>
      <c r="BL18" s="85"/>
      <c r="BM18" s="5" t="s">
        <v>108</v>
      </c>
    </row>
    <row r="19" spans="3:65" ht="15.75" customHeight="1">
      <c r="C19" s="81"/>
      <c r="D19" s="86"/>
      <c r="E19" s="93"/>
      <c r="F19" s="94"/>
      <c r="G19" s="174">
        <v>0.4583333333333333</v>
      </c>
      <c r="H19" s="174"/>
      <c r="I19" s="174"/>
      <c r="J19" s="174"/>
      <c r="M19" s="79"/>
      <c r="O19" s="81"/>
      <c r="P19" s="81"/>
      <c r="Q19" s="81"/>
      <c r="R19" s="81"/>
      <c r="S19" s="81"/>
      <c r="T19" s="86"/>
      <c r="U19" s="93"/>
      <c r="V19" s="94"/>
      <c r="W19" s="174">
        <v>0.4583333333333333</v>
      </c>
      <c r="X19" s="174"/>
      <c r="Y19" s="174"/>
      <c r="Z19" s="174"/>
      <c r="AC19" s="79"/>
      <c r="AE19" s="85"/>
      <c r="AF19" s="85"/>
      <c r="AI19" s="81"/>
      <c r="AJ19" s="86"/>
      <c r="AK19" s="93"/>
      <c r="AL19" s="94"/>
      <c r="AM19" s="174">
        <v>0.5</v>
      </c>
      <c r="AN19" s="174"/>
      <c r="AO19" s="174"/>
      <c r="AP19" s="174"/>
      <c r="AS19" s="79"/>
      <c r="AU19" s="81"/>
      <c r="AV19" s="81"/>
      <c r="AW19" s="81"/>
      <c r="AX19" s="81"/>
      <c r="AY19" s="81"/>
      <c r="AZ19" s="86"/>
      <c r="BA19" s="93"/>
      <c r="BB19" s="94"/>
      <c r="BC19" s="174">
        <v>0.5</v>
      </c>
      <c r="BD19" s="174"/>
      <c r="BE19" s="174"/>
      <c r="BF19" s="174"/>
      <c r="BI19" s="79"/>
      <c r="BL19" s="85"/>
      <c r="BM19" s="5" t="s">
        <v>109</v>
      </c>
    </row>
    <row r="20" spans="3:65" ht="15.75" customHeight="1">
      <c r="C20" s="81"/>
      <c r="D20" s="86"/>
      <c r="E20" s="79"/>
      <c r="F20" s="78"/>
      <c r="G20" s="78"/>
      <c r="H20" s="78"/>
      <c r="I20" s="81"/>
      <c r="J20" s="81"/>
      <c r="M20" s="79"/>
      <c r="O20" s="81"/>
      <c r="P20" s="81"/>
      <c r="Q20" s="81"/>
      <c r="R20" s="81"/>
      <c r="S20" s="81"/>
      <c r="T20" s="86"/>
      <c r="U20" s="79"/>
      <c r="V20" s="78"/>
      <c r="W20" s="78"/>
      <c r="X20" s="78"/>
      <c r="Y20" s="81"/>
      <c r="Z20" s="81"/>
      <c r="AC20" s="79"/>
      <c r="AE20" s="85"/>
      <c r="AF20" s="85"/>
      <c r="AI20" s="81"/>
      <c r="AJ20" s="86"/>
      <c r="AK20" s="79"/>
      <c r="AL20" s="78"/>
      <c r="AM20" s="78"/>
      <c r="AN20" s="78"/>
      <c r="AO20" s="81"/>
      <c r="AP20" s="81"/>
      <c r="AS20" s="79"/>
      <c r="AU20" s="81"/>
      <c r="AV20" s="81"/>
      <c r="AW20" s="81"/>
      <c r="AX20" s="81"/>
      <c r="AY20" s="81"/>
      <c r="AZ20" s="95"/>
      <c r="BA20" s="79"/>
      <c r="BB20" s="78"/>
      <c r="BC20" s="78"/>
      <c r="BD20" s="78"/>
      <c r="BE20" s="81"/>
      <c r="BF20" s="81"/>
      <c r="BI20" s="79"/>
      <c r="BL20" s="85"/>
      <c r="BM20" s="5" t="s">
        <v>110</v>
      </c>
    </row>
    <row r="21" spans="3:65" ht="15.75" customHeight="1">
      <c r="C21" s="175" t="s">
        <v>49</v>
      </c>
      <c r="D21" s="176"/>
      <c r="E21" s="176"/>
      <c r="F21" s="177"/>
      <c r="G21" s="100"/>
      <c r="H21" s="98"/>
      <c r="I21" s="98"/>
      <c r="K21" s="175" t="s">
        <v>52</v>
      </c>
      <c r="L21" s="176"/>
      <c r="M21" s="176"/>
      <c r="N21" s="177"/>
      <c r="O21" s="100"/>
      <c r="P21" s="98"/>
      <c r="Q21" s="98"/>
      <c r="S21" s="175" t="s">
        <v>55</v>
      </c>
      <c r="T21" s="176"/>
      <c r="U21" s="176"/>
      <c r="V21" s="177"/>
      <c r="W21" s="100"/>
      <c r="X21" s="98"/>
      <c r="Y21" s="98"/>
      <c r="AA21" s="175" t="s">
        <v>58</v>
      </c>
      <c r="AB21" s="176"/>
      <c r="AC21" s="176"/>
      <c r="AD21" s="177"/>
      <c r="AE21" s="100"/>
      <c r="AF21" s="98"/>
      <c r="AG21" s="98"/>
      <c r="AI21" s="175" t="s">
        <v>61</v>
      </c>
      <c r="AJ21" s="176"/>
      <c r="AK21" s="176"/>
      <c r="AL21" s="177"/>
      <c r="AM21" s="100"/>
      <c r="AN21" s="97"/>
      <c r="AO21" s="98"/>
      <c r="AQ21" s="175" t="s">
        <v>64</v>
      </c>
      <c r="AR21" s="176"/>
      <c r="AS21" s="176"/>
      <c r="AT21" s="177"/>
      <c r="AU21" s="99"/>
      <c r="AV21" s="97"/>
      <c r="AW21" s="98"/>
      <c r="AY21" s="175" t="s">
        <v>67</v>
      </c>
      <c r="AZ21" s="176"/>
      <c r="BA21" s="176"/>
      <c r="BB21" s="177"/>
      <c r="BC21" s="98"/>
      <c r="BD21" s="98"/>
      <c r="BE21" s="98"/>
      <c r="BG21" s="175" t="s">
        <v>70</v>
      </c>
      <c r="BH21" s="176"/>
      <c r="BI21" s="176"/>
      <c r="BJ21" s="177"/>
      <c r="BK21" s="99"/>
      <c r="BL21" s="78"/>
      <c r="BM21" s="5" t="s">
        <v>111</v>
      </c>
    </row>
    <row r="22" spans="3:65" ht="15.75" customHeight="1">
      <c r="C22" s="178"/>
      <c r="D22" s="179"/>
      <c r="E22" s="179"/>
      <c r="F22" s="180"/>
      <c r="G22" s="81"/>
      <c r="K22" s="178"/>
      <c r="L22" s="179"/>
      <c r="M22" s="179"/>
      <c r="N22" s="180"/>
      <c r="O22" s="81"/>
      <c r="S22" s="178"/>
      <c r="T22" s="179"/>
      <c r="U22" s="179"/>
      <c r="V22" s="180"/>
      <c r="W22" s="81"/>
      <c r="AA22" s="178"/>
      <c r="AB22" s="179"/>
      <c r="AC22" s="179"/>
      <c r="AD22" s="180"/>
      <c r="AE22" s="81"/>
      <c r="AI22" s="178"/>
      <c r="AJ22" s="179"/>
      <c r="AK22" s="179"/>
      <c r="AL22" s="180"/>
      <c r="AM22" s="81"/>
      <c r="AQ22" s="178"/>
      <c r="AR22" s="179"/>
      <c r="AS22" s="179"/>
      <c r="AT22" s="180"/>
      <c r="AU22" s="96"/>
      <c r="AY22" s="178"/>
      <c r="AZ22" s="179"/>
      <c r="BA22" s="179"/>
      <c r="BB22" s="180"/>
      <c r="BG22" s="178"/>
      <c r="BH22" s="179"/>
      <c r="BI22" s="179"/>
      <c r="BJ22" s="180"/>
      <c r="BK22" s="96"/>
      <c r="BM22" s="5" t="s">
        <v>112</v>
      </c>
    </row>
    <row r="23" spans="3:65" ht="15.75" customHeight="1">
      <c r="C23" s="181"/>
      <c r="D23" s="182"/>
      <c r="E23" s="182"/>
      <c r="F23" s="183"/>
      <c r="G23" s="81"/>
      <c r="K23" s="181"/>
      <c r="L23" s="182"/>
      <c r="M23" s="182"/>
      <c r="N23" s="183"/>
      <c r="O23" s="81"/>
      <c r="S23" s="181"/>
      <c r="T23" s="182"/>
      <c r="U23" s="182"/>
      <c r="V23" s="183"/>
      <c r="W23" s="81"/>
      <c r="AA23" s="181"/>
      <c r="AB23" s="182"/>
      <c r="AC23" s="182"/>
      <c r="AD23" s="183"/>
      <c r="AE23" s="81"/>
      <c r="AI23" s="181"/>
      <c r="AJ23" s="182"/>
      <c r="AK23" s="182"/>
      <c r="AL23" s="183"/>
      <c r="AM23" s="81"/>
      <c r="AQ23" s="181"/>
      <c r="AR23" s="182"/>
      <c r="AS23" s="182"/>
      <c r="AT23" s="183"/>
      <c r="AU23" s="96"/>
      <c r="AY23" s="181"/>
      <c r="AZ23" s="182"/>
      <c r="BA23" s="182"/>
      <c r="BB23" s="183"/>
      <c r="BG23" s="181"/>
      <c r="BH23" s="182"/>
      <c r="BI23" s="182"/>
      <c r="BJ23" s="183"/>
      <c r="BK23" s="96"/>
      <c r="BM23" s="5" t="s">
        <v>113</v>
      </c>
    </row>
    <row r="24" spans="3:65" ht="15.75" customHeight="1">
      <c r="C24" s="181"/>
      <c r="D24" s="182"/>
      <c r="E24" s="182"/>
      <c r="F24" s="183"/>
      <c r="G24" s="81"/>
      <c r="K24" s="181"/>
      <c r="L24" s="182"/>
      <c r="M24" s="182"/>
      <c r="N24" s="183"/>
      <c r="O24" s="81"/>
      <c r="S24" s="181"/>
      <c r="T24" s="182"/>
      <c r="U24" s="182"/>
      <c r="V24" s="183"/>
      <c r="W24" s="81"/>
      <c r="AA24" s="181"/>
      <c r="AB24" s="182"/>
      <c r="AC24" s="182"/>
      <c r="AD24" s="183"/>
      <c r="AE24" s="81"/>
      <c r="AI24" s="181"/>
      <c r="AJ24" s="182"/>
      <c r="AK24" s="182"/>
      <c r="AL24" s="183"/>
      <c r="AM24" s="81"/>
      <c r="AQ24" s="181"/>
      <c r="AR24" s="182"/>
      <c r="AS24" s="182"/>
      <c r="AT24" s="183"/>
      <c r="AU24" s="96"/>
      <c r="AY24" s="181"/>
      <c r="AZ24" s="182"/>
      <c r="BA24" s="182"/>
      <c r="BB24" s="183"/>
      <c r="BG24" s="181"/>
      <c r="BH24" s="182"/>
      <c r="BI24" s="182"/>
      <c r="BJ24" s="183"/>
      <c r="BK24" s="96"/>
      <c r="BM24" s="5" t="s">
        <v>114</v>
      </c>
    </row>
    <row r="25" spans="3:65" ht="15.75" customHeight="1">
      <c r="C25" s="181"/>
      <c r="D25" s="182"/>
      <c r="E25" s="182"/>
      <c r="F25" s="183"/>
      <c r="G25" s="81"/>
      <c r="K25" s="181"/>
      <c r="L25" s="182"/>
      <c r="M25" s="182"/>
      <c r="N25" s="183"/>
      <c r="O25" s="81"/>
      <c r="S25" s="181"/>
      <c r="T25" s="182"/>
      <c r="U25" s="182"/>
      <c r="V25" s="183"/>
      <c r="W25" s="81"/>
      <c r="AA25" s="181"/>
      <c r="AB25" s="182"/>
      <c r="AC25" s="182"/>
      <c r="AD25" s="183"/>
      <c r="AE25" s="81"/>
      <c r="AI25" s="181"/>
      <c r="AJ25" s="182"/>
      <c r="AK25" s="182"/>
      <c r="AL25" s="183"/>
      <c r="AM25" s="81"/>
      <c r="AQ25" s="181"/>
      <c r="AR25" s="182"/>
      <c r="AS25" s="182"/>
      <c r="AT25" s="183"/>
      <c r="AU25" s="96"/>
      <c r="AY25" s="181"/>
      <c r="AZ25" s="182"/>
      <c r="BA25" s="182"/>
      <c r="BB25" s="183"/>
      <c r="BG25" s="181"/>
      <c r="BH25" s="182"/>
      <c r="BI25" s="182"/>
      <c r="BJ25" s="183"/>
      <c r="BK25" s="96"/>
      <c r="BM25" s="5" t="s">
        <v>115</v>
      </c>
    </row>
    <row r="26" spans="3:65" ht="15.75" customHeight="1">
      <c r="C26" s="181"/>
      <c r="D26" s="182"/>
      <c r="E26" s="182"/>
      <c r="F26" s="183"/>
      <c r="G26" s="81"/>
      <c r="K26" s="181"/>
      <c r="L26" s="182"/>
      <c r="M26" s="182"/>
      <c r="N26" s="183"/>
      <c r="O26" s="81"/>
      <c r="S26" s="181"/>
      <c r="T26" s="182"/>
      <c r="U26" s="182"/>
      <c r="V26" s="183"/>
      <c r="W26" s="81"/>
      <c r="AA26" s="181"/>
      <c r="AB26" s="182"/>
      <c r="AC26" s="182"/>
      <c r="AD26" s="183"/>
      <c r="AE26" s="81"/>
      <c r="AI26" s="181"/>
      <c r="AJ26" s="182"/>
      <c r="AK26" s="182"/>
      <c r="AL26" s="183"/>
      <c r="AM26" s="81"/>
      <c r="AQ26" s="181"/>
      <c r="AR26" s="182"/>
      <c r="AS26" s="182"/>
      <c r="AT26" s="183"/>
      <c r="AU26" s="96"/>
      <c r="AY26" s="181"/>
      <c r="AZ26" s="182"/>
      <c r="BA26" s="182"/>
      <c r="BB26" s="183"/>
      <c r="BG26" s="181"/>
      <c r="BH26" s="182"/>
      <c r="BI26" s="182"/>
      <c r="BJ26" s="183"/>
      <c r="BK26" s="96"/>
      <c r="BM26" s="5" t="s">
        <v>116</v>
      </c>
    </row>
    <row r="27" spans="3:65" ht="15.75" customHeight="1">
      <c r="C27" s="184"/>
      <c r="D27" s="166"/>
      <c r="E27" s="166"/>
      <c r="F27" s="185"/>
      <c r="G27" s="81"/>
      <c r="K27" s="184"/>
      <c r="L27" s="166"/>
      <c r="M27" s="166"/>
      <c r="N27" s="185"/>
      <c r="O27" s="81"/>
      <c r="S27" s="184"/>
      <c r="T27" s="166"/>
      <c r="U27" s="166"/>
      <c r="V27" s="185"/>
      <c r="W27" s="81"/>
      <c r="AA27" s="184"/>
      <c r="AB27" s="166"/>
      <c r="AC27" s="166"/>
      <c r="AD27" s="185"/>
      <c r="AE27" s="81"/>
      <c r="AI27" s="184"/>
      <c r="AJ27" s="166"/>
      <c r="AK27" s="166"/>
      <c r="AL27" s="185"/>
      <c r="AM27" s="81"/>
      <c r="AQ27" s="184"/>
      <c r="AR27" s="166"/>
      <c r="AS27" s="166"/>
      <c r="AT27" s="185"/>
      <c r="AU27" s="96"/>
      <c r="AY27" s="184"/>
      <c r="AZ27" s="166"/>
      <c r="BA27" s="166"/>
      <c r="BB27" s="185"/>
      <c r="BG27" s="184"/>
      <c r="BH27" s="166"/>
      <c r="BI27" s="166"/>
      <c r="BJ27" s="185"/>
      <c r="BK27" s="96"/>
      <c r="BM27" s="5" t="s">
        <v>117</v>
      </c>
    </row>
    <row r="28" spans="3:65" ht="13.5" customHeight="1">
      <c r="C28" s="94"/>
      <c r="D28" s="94"/>
      <c r="E28" s="94"/>
      <c r="F28" s="94"/>
      <c r="G28" s="85"/>
      <c r="H28" s="85"/>
      <c r="I28" s="85"/>
      <c r="J28" s="85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85"/>
      <c r="X28" s="85"/>
      <c r="Y28" s="85"/>
      <c r="Z28" s="85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85"/>
      <c r="AN28" s="85"/>
      <c r="AO28" s="85"/>
      <c r="AP28" s="85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85"/>
      <c r="BD28" s="85"/>
      <c r="BE28" s="85"/>
      <c r="BF28" s="85"/>
      <c r="BG28" s="94"/>
      <c r="BH28" s="94"/>
      <c r="BI28" s="94"/>
      <c r="BJ28" s="94"/>
      <c r="BM28" s="5" t="s">
        <v>118</v>
      </c>
    </row>
    <row r="29" spans="3:65" ht="13.5" customHeight="1">
      <c r="C29" s="94"/>
      <c r="D29" s="94"/>
      <c r="E29" s="94"/>
      <c r="F29" s="94" t="s">
        <v>6</v>
      </c>
      <c r="G29" s="108" t="s">
        <v>156</v>
      </c>
      <c r="H29" s="108"/>
      <c r="I29" s="108"/>
      <c r="J29" s="108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8"/>
      <c r="X29" s="108"/>
      <c r="Y29" s="108"/>
      <c r="Z29" s="108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8"/>
      <c r="AN29" s="108"/>
      <c r="AO29" s="108"/>
      <c r="AP29" s="108"/>
      <c r="AQ29" s="109"/>
      <c r="AR29" s="109"/>
      <c r="AS29" s="109"/>
      <c r="AT29" s="109"/>
      <c r="AU29" s="109"/>
      <c r="AV29" s="109"/>
      <c r="AW29" s="109"/>
      <c r="AX29" s="109"/>
      <c r="AY29" s="72"/>
      <c r="AZ29" s="72"/>
      <c r="BA29" s="72"/>
      <c r="BB29" s="72"/>
      <c r="BC29" s="108"/>
      <c r="BD29" s="108"/>
      <c r="BE29" s="108"/>
      <c r="BF29" s="108"/>
      <c r="BG29" s="109"/>
      <c r="BH29" s="109"/>
      <c r="BI29" s="109"/>
      <c r="BJ29" s="109"/>
      <c r="BM29" s="5" t="s">
        <v>119</v>
      </c>
    </row>
    <row r="30" spans="3:65" ht="13.5" customHeight="1">
      <c r="C30" s="94"/>
      <c r="D30" s="94"/>
      <c r="E30" s="94"/>
      <c r="F30" s="94"/>
      <c r="G30" s="108" t="s">
        <v>157</v>
      </c>
      <c r="H30" s="108"/>
      <c r="I30" s="108"/>
      <c r="J30" s="108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8"/>
      <c r="X30" s="108"/>
      <c r="Y30" s="108"/>
      <c r="Z30" s="108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8"/>
      <c r="AN30" s="108"/>
      <c r="AO30" s="108"/>
      <c r="AP30" s="108"/>
      <c r="AQ30" s="109"/>
      <c r="AR30" s="109"/>
      <c r="AS30" s="109"/>
      <c r="AT30" s="109"/>
      <c r="AU30" s="109"/>
      <c r="AV30" s="109"/>
      <c r="AW30" s="109"/>
      <c r="AX30" s="109"/>
      <c r="AY30" s="72"/>
      <c r="AZ30" s="72"/>
      <c r="BA30" s="72"/>
      <c r="BB30" s="72"/>
      <c r="BC30" s="108"/>
      <c r="BD30" s="108"/>
      <c r="BE30" s="108"/>
      <c r="BF30" s="108"/>
      <c r="BG30" s="109"/>
      <c r="BH30" s="109"/>
      <c r="BI30" s="109"/>
      <c r="BJ30" s="109"/>
      <c r="BM30" s="5" t="s">
        <v>120</v>
      </c>
    </row>
    <row r="31" spans="3:65" ht="13.5" customHeight="1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78"/>
      <c r="AD31" s="78"/>
      <c r="AE31" s="78"/>
      <c r="AF31" s="78"/>
      <c r="AG31" s="78"/>
      <c r="AH31" s="78"/>
      <c r="AI31" s="78"/>
      <c r="AJ31" s="78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BC31" s="94"/>
      <c r="BD31" s="94"/>
      <c r="BE31" s="94"/>
      <c r="BF31" s="94"/>
      <c r="BG31" s="94"/>
      <c r="BH31" s="94"/>
      <c r="BI31" s="94"/>
      <c r="BJ31" s="94"/>
      <c r="BM31" s="5" t="s">
        <v>121</v>
      </c>
    </row>
    <row r="32" spans="3:65" ht="13.5" customHeight="1">
      <c r="C32" s="94"/>
      <c r="D32" s="78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BC32" s="94"/>
      <c r="BD32" s="94"/>
      <c r="BE32" s="94"/>
      <c r="BF32" s="94"/>
      <c r="BG32" s="94"/>
      <c r="BH32" s="94"/>
      <c r="BI32" s="94"/>
      <c r="BJ32" s="94"/>
      <c r="BM32" s="5" t="s">
        <v>122</v>
      </c>
    </row>
    <row r="33" spans="5:65" ht="13.5" customHeight="1"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BM33" s="5" t="s">
        <v>123</v>
      </c>
    </row>
    <row r="34" ht="13.5" customHeight="1">
      <c r="BM34" s="5" t="s">
        <v>124</v>
      </c>
    </row>
    <row r="35" ht="13.5" customHeight="1">
      <c r="BM35" s="5" t="s">
        <v>125</v>
      </c>
    </row>
    <row r="36" ht="13.5" customHeight="1">
      <c r="BM36" s="5" t="s">
        <v>126</v>
      </c>
    </row>
    <row r="37" ht="13.5" customHeight="1">
      <c r="BM37" s="2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</sheetData>
  <sheetProtection/>
  <mergeCells count="44">
    <mergeCell ref="BG21:BJ21"/>
    <mergeCell ref="BG22:BJ27"/>
    <mergeCell ref="C22:F27"/>
    <mergeCell ref="K21:N21"/>
    <mergeCell ref="AA21:AD21"/>
    <mergeCell ref="AA22:AD27"/>
    <mergeCell ref="AI22:AL27"/>
    <mergeCell ref="K22:N27"/>
    <mergeCell ref="AQ21:AT21"/>
    <mergeCell ref="C21:F21"/>
    <mergeCell ref="S22:V27"/>
    <mergeCell ref="AQ22:AT27"/>
    <mergeCell ref="AI21:AL21"/>
    <mergeCell ref="AY22:BB27"/>
    <mergeCell ref="G19:J19"/>
    <mergeCell ref="W19:Z19"/>
    <mergeCell ref="AM19:AP19"/>
    <mergeCell ref="AY21:BB21"/>
    <mergeCell ref="S21:V21"/>
    <mergeCell ref="BC19:BF19"/>
    <mergeCell ref="AD10:AI10"/>
    <mergeCell ref="N13:S13"/>
    <mergeCell ref="AT13:AY13"/>
    <mergeCell ref="V18:AA18"/>
    <mergeCell ref="AL18:AQ18"/>
    <mergeCell ref="A15:D15"/>
    <mergeCell ref="BB18:BG18"/>
    <mergeCell ref="AC3:AJ3"/>
    <mergeCell ref="AD5:AI5"/>
    <mergeCell ref="C4:F4"/>
    <mergeCell ref="C5:F5"/>
    <mergeCell ref="F18:K18"/>
    <mergeCell ref="G6:M6"/>
    <mergeCell ref="G7:M7"/>
    <mergeCell ref="A1:BJ1"/>
    <mergeCell ref="O14:R14"/>
    <mergeCell ref="AU14:AX14"/>
    <mergeCell ref="AE11:AH11"/>
    <mergeCell ref="AE6:AH6"/>
    <mergeCell ref="AD8:AI8"/>
    <mergeCell ref="C6:F6"/>
    <mergeCell ref="C7:F7"/>
    <mergeCell ref="G4:M4"/>
    <mergeCell ref="G5:M5"/>
  </mergeCells>
  <dataValidations count="1">
    <dataValidation type="list" allowBlank="1" showInputMessage="1" showErrorMessage="1" sqref="W22:W27 AU22:AU27 G22:G27 AM22:AM27 BK22:BK27 O22:O27 AE22:AE27">
      <formula1>$BM$9:$BM$37</formula1>
    </dataValidation>
  </dataValidations>
  <printOptions horizontalCentered="1" verticalCentered="1"/>
  <pageMargins left="0.31496062992125984" right="0.31496062992125984" top="0.7480314960629921" bottom="0.748031496062992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rifu</dc:creator>
  <cp:keywords/>
  <dc:description/>
  <cp:lastModifiedBy>mj-dvd</cp:lastModifiedBy>
  <cp:lastPrinted>2022-11-01T13:10:58Z</cp:lastPrinted>
  <dcterms:created xsi:type="dcterms:W3CDTF">1997-01-08T22:48:59Z</dcterms:created>
  <dcterms:modified xsi:type="dcterms:W3CDTF">2022-11-01T13:28:33Z</dcterms:modified>
  <cp:category/>
  <cp:version/>
  <cp:contentType/>
  <cp:contentStatus/>
</cp:coreProperties>
</file>